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450" yWindow="270" windowWidth="15480" windowHeight="10065"/>
  </bookViews>
  <sheets>
    <sheet name="tegevuskava" sheetId="1" r:id="rId1"/>
  </sheets>
  <calcPr calcId="145621" iterateDelta="1E-4"/>
</workbook>
</file>

<file path=xl/calcChain.xml><?xml version="1.0" encoding="utf-8"?>
<calcChain xmlns="http://schemas.openxmlformats.org/spreadsheetml/2006/main">
  <c r="J125" i="1" l="1"/>
  <c r="H68" i="1" l="1"/>
  <c r="L68" i="1"/>
  <c r="V68" i="1"/>
  <c r="W68" i="1"/>
  <c r="X68" i="1" s="1"/>
  <c r="Y68" i="1" l="1"/>
  <c r="W106" i="1" l="1"/>
  <c r="Y106" i="1" s="1"/>
  <c r="V106" i="1"/>
  <c r="L106" i="1"/>
  <c r="H106" i="1"/>
  <c r="L107" i="1"/>
  <c r="H107" i="1"/>
  <c r="W78" i="1"/>
  <c r="Y78" i="1" s="1"/>
  <c r="V78" i="1"/>
  <c r="L78" i="1"/>
  <c r="H78" i="1"/>
  <c r="W77" i="1"/>
  <c r="Y77" i="1" s="1"/>
  <c r="V77" i="1"/>
  <c r="L77" i="1"/>
  <c r="H77" i="1"/>
  <c r="W76" i="1"/>
  <c r="Y76" i="1" s="1"/>
  <c r="V76" i="1"/>
  <c r="L76" i="1"/>
  <c r="H76" i="1"/>
  <c r="W75" i="1"/>
  <c r="Y75" i="1" s="1"/>
  <c r="V75" i="1"/>
  <c r="L75" i="1"/>
  <c r="H75" i="1"/>
  <c r="W74" i="1"/>
  <c r="X74" i="1" s="1"/>
  <c r="V74" i="1"/>
  <c r="L74" i="1"/>
  <c r="H74" i="1"/>
  <c r="W73" i="1"/>
  <c r="Y73" i="1" s="1"/>
  <c r="V73" i="1"/>
  <c r="L73" i="1"/>
  <c r="H73" i="1"/>
  <c r="W46" i="1"/>
  <c r="Y46" i="1" s="1"/>
  <c r="V46" i="1"/>
  <c r="L46" i="1"/>
  <c r="H46" i="1"/>
  <c r="W45" i="1"/>
  <c r="Y45" i="1" s="1"/>
  <c r="V45" i="1"/>
  <c r="L45" i="1"/>
  <c r="H45" i="1"/>
  <c r="W44" i="1"/>
  <c r="Y44" i="1" s="1"/>
  <c r="V44" i="1"/>
  <c r="L44" i="1"/>
  <c r="H44" i="1"/>
  <c r="W43" i="1"/>
  <c r="X43" i="1" s="1"/>
  <c r="V43" i="1"/>
  <c r="L43" i="1"/>
  <c r="H43" i="1"/>
  <c r="W42" i="1"/>
  <c r="Y42" i="1" s="1"/>
  <c r="V42" i="1"/>
  <c r="L42" i="1"/>
  <c r="H42" i="1"/>
  <c r="W41" i="1"/>
  <c r="X41" i="1" s="1"/>
  <c r="V41" i="1"/>
  <c r="L41" i="1"/>
  <c r="H41" i="1"/>
  <c r="W40" i="1"/>
  <c r="X40" i="1" s="1"/>
  <c r="V40" i="1"/>
  <c r="L40" i="1"/>
  <c r="H40" i="1"/>
  <c r="W39" i="1"/>
  <c r="X39" i="1" s="1"/>
  <c r="V39" i="1"/>
  <c r="L39" i="1"/>
  <c r="H39" i="1"/>
  <c r="W38" i="1"/>
  <c r="Y38" i="1" s="1"/>
  <c r="V38" i="1"/>
  <c r="L38" i="1"/>
  <c r="H38" i="1"/>
  <c r="W37" i="1"/>
  <c r="Y37" i="1" s="1"/>
  <c r="V37" i="1"/>
  <c r="L37" i="1"/>
  <c r="H37" i="1"/>
  <c r="W36" i="1"/>
  <c r="X36" i="1" s="1"/>
  <c r="V36" i="1"/>
  <c r="L36" i="1"/>
  <c r="H36" i="1"/>
  <c r="W35" i="1"/>
  <c r="X35" i="1" s="1"/>
  <c r="V35" i="1"/>
  <c r="L35" i="1"/>
  <c r="H35" i="1"/>
  <c r="W34" i="1"/>
  <c r="Y34" i="1" s="1"/>
  <c r="V34" i="1"/>
  <c r="L34" i="1"/>
  <c r="H34" i="1"/>
  <c r="W33" i="1"/>
  <c r="Y33" i="1" s="1"/>
  <c r="V33" i="1"/>
  <c r="L33" i="1"/>
  <c r="H33" i="1"/>
  <c r="W32" i="1"/>
  <c r="X32" i="1" s="1"/>
  <c r="V32" i="1"/>
  <c r="L32" i="1"/>
  <c r="H32" i="1"/>
  <c r="W31" i="1"/>
  <c r="Y31" i="1" s="1"/>
  <c r="V31" i="1"/>
  <c r="L31" i="1"/>
  <c r="H31" i="1"/>
  <c r="W30" i="1"/>
  <c r="X30" i="1" s="1"/>
  <c r="V30" i="1"/>
  <c r="L30" i="1"/>
  <c r="H30" i="1"/>
  <c r="W29" i="1"/>
  <c r="X29" i="1" s="1"/>
  <c r="V29" i="1"/>
  <c r="L29" i="1"/>
  <c r="H29" i="1"/>
  <c r="W28" i="1"/>
  <c r="Y28" i="1" s="1"/>
  <c r="V28" i="1"/>
  <c r="L28" i="1"/>
  <c r="H28" i="1"/>
  <c r="W27" i="1"/>
  <c r="X27" i="1" s="1"/>
  <c r="V27" i="1"/>
  <c r="L27" i="1"/>
  <c r="H27" i="1"/>
  <c r="Y27" i="1" l="1"/>
  <c r="Y74" i="1"/>
  <c r="X77" i="1"/>
  <c r="X106" i="1"/>
  <c r="X78" i="1"/>
  <c r="X73" i="1"/>
  <c r="X46" i="1"/>
  <c r="X76" i="1"/>
  <c r="X75" i="1"/>
  <c r="Y40" i="1"/>
  <c r="X38" i="1"/>
  <c r="X44" i="1"/>
  <c r="X42" i="1"/>
  <c r="Y43" i="1"/>
  <c r="X45" i="1"/>
  <c r="Y41" i="1"/>
  <c r="Y36" i="1"/>
  <c r="Y39" i="1"/>
  <c r="X37" i="1"/>
  <c r="X34" i="1"/>
  <c r="Y35" i="1"/>
  <c r="Y32" i="1"/>
  <c r="Y29" i="1"/>
  <c r="Y30" i="1"/>
  <c r="X33" i="1"/>
  <c r="X31" i="1"/>
  <c r="X28" i="1"/>
  <c r="H126" i="1" l="1"/>
  <c r="H127" i="1"/>
  <c r="J127" i="1" l="1"/>
  <c r="L127" i="1" s="1"/>
  <c r="V122" i="1"/>
  <c r="W122" i="1"/>
  <c r="V123" i="1"/>
  <c r="W123" i="1"/>
  <c r="V124" i="1"/>
  <c r="W124" i="1"/>
  <c r="V125" i="1"/>
  <c r="W125" i="1"/>
  <c r="W128" i="1"/>
  <c r="V128" i="1"/>
  <c r="H128" i="1"/>
  <c r="W127" i="1"/>
  <c r="V127" i="1"/>
  <c r="W126" i="1"/>
  <c r="V126" i="1"/>
  <c r="J126" i="1"/>
  <c r="J129" i="1" s="1"/>
  <c r="Y127" i="1" l="1"/>
  <c r="Y125" i="1"/>
  <c r="Y124" i="1"/>
  <c r="Y123" i="1"/>
  <c r="Y122" i="1"/>
  <c r="Y126" i="1"/>
  <c r="Y128" i="1"/>
  <c r="L116" i="1" l="1"/>
  <c r="H116" i="1"/>
  <c r="V116" i="1"/>
  <c r="W116" i="1"/>
  <c r="Y116" i="1" s="1"/>
  <c r="J115" i="1"/>
  <c r="L115" i="1" s="1"/>
  <c r="W115" i="1"/>
  <c r="V115" i="1"/>
  <c r="W114" i="1"/>
  <c r="V114" i="1"/>
  <c r="J114" i="1"/>
  <c r="J110" i="1"/>
  <c r="L111" i="1"/>
  <c r="H111" i="1"/>
  <c r="V111" i="1"/>
  <c r="W111" i="1"/>
  <c r="X111" i="1" s="1"/>
  <c r="W110" i="1"/>
  <c r="X110" i="1" s="1"/>
  <c r="V110" i="1"/>
  <c r="W109" i="1"/>
  <c r="X109" i="1" s="1"/>
  <c r="V109" i="1"/>
  <c r="J109" i="1"/>
  <c r="W91" i="1"/>
  <c r="Y91" i="1" s="1"/>
  <c r="V91" i="1"/>
  <c r="L91" i="1"/>
  <c r="H91" i="1"/>
  <c r="W90" i="1"/>
  <c r="Y90" i="1" s="1"/>
  <c r="V90" i="1"/>
  <c r="L90" i="1"/>
  <c r="H90" i="1"/>
  <c r="W89" i="1"/>
  <c r="X89" i="1" s="1"/>
  <c r="V89" i="1"/>
  <c r="L89" i="1"/>
  <c r="H89" i="1"/>
  <c r="W88" i="1"/>
  <c r="Y88" i="1" s="1"/>
  <c r="V88" i="1"/>
  <c r="L88" i="1"/>
  <c r="H88" i="1"/>
  <c r="W87" i="1"/>
  <c r="Y87" i="1" s="1"/>
  <c r="V87" i="1"/>
  <c r="L87" i="1"/>
  <c r="H87" i="1"/>
  <c r="W86" i="1"/>
  <c r="Y86" i="1" s="1"/>
  <c r="V86" i="1"/>
  <c r="L86" i="1"/>
  <c r="H86" i="1"/>
  <c r="W51" i="1"/>
  <c r="X51" i="1" s="1"/>
  <c r="V51" i="1"/>
  <c r="W84" i="1"/>
  <c r="Y84" i="1" s="1"/>
  <c r="V84" i="1"/>
  <c r="L84" i="1"/>
  <c r="H84" i="1"/>
  <c r="W83" i="1"/>
  <c r="V83" i="1"/>
  <c r="J83" i="1"/>
  <c r="L83" i="1" s="1"/>
  <c r="W82" i="1"/>
  <c r="X82" i="1" s="1"/>
  <c r="V82" i="1"/>
  <c r="J82" i="1"/>
  <c r="H85" i="1"/>
  <c r="J49" i="1"/>
  <c r="H61" i="1"/>
  <c r="H62" i="1"/>
  <c r="L62" i="1"/>
  <c r="V62" i="1"/>
  <c r="W62" i="1"/>
  <c r="Y62" i="1" s="1"/>
  <c r="V61" i="1"/>
  <c r="W61" i="1"/>
  <c r="Y61" i="1" s="1"/>
  <c r="L61" i="1"/>
  <c r="J50" i="1"/>
  <c r="L50" i="1" s="1"/>
  <c r="V49" i="1"/>
  <c r="W49" i="1"/>
  <c r="X49" i="1" s="1"/>
  <c r="V50" i="1"/>
  <c r="W50" i="1"/>
  <c r="L49" i="1"/>
  <c r="H8" i="1"/>
  <c r="V8" i="1"/>
  <c r="W8" i="1"/>
  <c r="Y8" i="1" s="1"/>
  <c r="L8" i="1"/>
  <c r="Y114" i="1" l="1"/>
  <c r="X116" i="1"/>
  <c r="X114" i="1"/>
  <c r="L114" i="1"/>
  <c r="Y115" i="1"/>
  <c r="X115" i="1"/>
  <c r="Y111" i="1"/>
  <c r="L109" i="1"/>
  <c r="Y109" i="1"/>
  <c r="Y110" i="1"/>
  <c r="L110" i="1"/>
  <c r="X88" i="1"/>
  <c r="L82" i="1"/>
  <c r="X87" i="1"/>
  <c r="X91" i="1"/>
  <c r="Y89" i="1"/>
  <c r="X86" i="1"/>
  <c r="X90" i="1"/>
  <c r="Y51" i="1"/>
  <c r="L51" i="1"/>
  <c r="Y82" i="1"/>
  <c r="Y83" i="1"/>
  <c r="X84" i="1"/>
  <c r="X83" i="1"/>
  <c r="Y49" i="1"/>
  <c r="X62" i="1"/>
  <c r="X8" i="1"/>
  <c r="X61" i="1"/>
  <c r="Y50" i="1"/>
  <c r="X50" i="1"/>
  <c r="J48" i="1" l="1"/>
  <c r="J81" i="1"/>
  <c r="J80" i="1"/>
  <c r="J79" i="1"/>
  <c r="J93" i="1"/>
  <c r="H113" i="1"/>
  <c r="W7" i="1"/>
  <c r="Y7" i="1" s="1"/>
  <c r="W9" i="1"/>
  <c r="Y9" i="1" s="1"/>
  <c r="V7" i="1"/>
  <c r="V9" i="1"/>
  <c r="L7" i="1"/>
  <c r="L9" i="1"/>
  <c r="H7" i="1"/>
  <c r="H9" i="1"/>
  <c r="W129" i="1"/>
  <c r="V129" i="1"/>
  <c r="V113" i="1"/>
  <c r="W113" i="1"/>
  <c r="J85" i="1" l="1"/>
  <c r="X7" i="1"/>
  <c r="X9" i="1"/>
  <c r="W117" i="1"/>
  <c r="V117" i="1"/>
  <c r="X113" i="1"/>
  <c r="Y113" i="1"/>
  <c r="J117" i="1"/>
  <c r="J121" i="1"/>
  <c r="J112" i="1"/>
  <c r="J53" i="1"/>
  <c r="L113" i="1"/>
  <c r="X117" i="1" l="1"/>
  <c r="B137" i="1"/>
  <c r="L117" i="1"/>
  <c r="L5" i="1"/>
  <c r="L6" i="1"/>
  <c r="L10" i="1"/>
  <c r="L11" i="1"/>
  <c r="L12" i="1"/>
  <c r="L13" i="1"/>
  <c r="L14" i="1"/>
  <c r="L15" i="1"/>
  <c r="L16" i="1"/>
  <c r="L17" i="1"/>
  <c r="L18" i="1"/>
  <c r="L19" i="1"/>
  <c r="L20" i="1"/>
  <c r="L21" i="1"/>
  <c r="L22" i="1"/>
  <c r="L23" i="1"/>
  <c r="L24" i="1"/>
  <c r="L25" i="1"/>
  <c r="L26" i="1"/>
  <c r="L47" i="1"/>
  <c r="L48" i="1"/>
  <c r="L52" i="1"/>
  <c r="L54" i="1"/>
  <c r="L56" i="1"/>
  <c r="L58" i="1"/>
  <c r="L59" i="1"/>
  <c r="L60" i="1"/>
  <c r="L63" i="1"/>
  <c r="L64" i="1"/>
  <c r="L65" i="1"/>
  <c r="L66" i="1"/>
  <c r="L67" i="1"/>
  <c r="L69" i="1"/>
  <c r="L70" i="1"/>
  <c r="L71" i="1"/>
  <c r="L72" i="1"/>
  <c r="L79" i="1"/>
  <c r="L80" i="1"/>
  <c r="L81" i="1"/>
  <c r="L92" i="1"/>
  <c r="L93" i="1"/>
  <c r="L94" i="1"/>
  <c r="L95" i="1"/>
  <c r="L96" i="1"/>
  <c r="L97" i="1"/>
  <c r="L98" i="1"/>
  <c r="L99" i="1"/>
  <c r="L100" i="1"/>
  <c r="L101" i="1"/>
  <c r="L102" i="1"/>
  <c r="L103" i="1"/>
  <c r="L104" i="1"/>
  <c r="L105" i="1"/>
  <c r="L108" i="1"/>
  <c r="L118" i="1"/>
  <c r="L119" i="1"/>
  <c r="L120" i="1"/>
  <c r="H5" i="1"/>
  <c r="H6" i="1"/>
  <c r="H10" i="1"/>
  <c r="H11" i="1"/>
  <c r="H12" i="1"/>
  <c r="H13" i="1"/>
  <c r="H14" i="1"/>
  <c r="H15" i="1"/>
  <c r="H16" i="1"/>
  <c r="H17" i="1"/>
  <c r="H18" i="1"/>
  <c r="H19" i="1"/>
  <c r="H20" i="1"/>
  <c r="H21" i="1"/>
  <c r="H22" i="1"/>
  <c r="H23" i="1"/>
  <c r="H24" i="1"/>
  <c r="H25" i="1"/>
  <c r="H26" i="1"/>
  <c r="H47" i="1"/>
  <c r="H48" i="1"/>
  <c r="H52" i="1"/>
  <c r="H53" i="1"/>
  <c r="H54" i="1"/>
  <c r="H55" i="1"/>
  <c r="H56" i="1"/>
  <c r="H57" i="1"/>
  <c r="H58" i="1"/>
  <c r="H59" i="1"/>
  <c r="H60" i="1"/>
  <c r="H63" i="1"/>
  <c r="H64" i="1"/>
  <c r="H65" i="1"/>
  <c r="H66" i="1"/>
  <c r="H67" i="1"/>
  <c r="H69" i="1"/>
  <c r="H70" i="1"/>
  <c r="H71" i="1"/>
  <c r="H72" i="1"/>
  <c r="H79" i="1"/>
  <c r="H80" i="1"/>
  <c r="H81" i="1"/>
  <c r="H92" i="1"/>
  <c r="H93" i="1"/>
  <c r="H94" i="1"/>
  <c r="H95" i="1"/>
  <c r="H96" i="1"/>
  <c r="H97" i="1"/>
  <c r="H98" i="1"/>
  <c r="H99" i="1"/>
  <c r="H100" i="1"/>
  <c r="H101" i="1"/>
  <c r="H102" i="1"/>
  <c r="H103" i="1"/>
  <c r="H104" i="1"/>
  <c r="H105" i="1"/>
  <c r="H108" i="1"/>
  <c r="H112" i="1"/>
  <c r="H118" i="1"/>
  <c r="H119" i="1"/>
  <c r="H120" i="1"/>
  <c r="H121" i="1"/>
  <c r="H122" i="1"/>
  <c r="H123" i="1"/>
  <c r="H124" i="1"/>
  <c r="H125" i="1"/>
  <c r="L85" i="1" l="1"/>
  <c r="L121" i="1"/>
  <c r="L112" i="1"/>
  <c r="H4" i="1"/>
  <c r="V5" i="1"/>
  <c r="V6" i="1"/>
  <c r="V10" i="1"/>
  <c r="V11" i="1"/>
  <c r="V12" i="1"/>
  <c r="V13" i="1"/>
  <c r="V14" i="1"/>
  <c r="V15" i="1"/>
  <c r="V16" i="1"/>
  <c r="V17" i="1"/>
  <c r="V18" i="1"/>
  <c r="V19" i="1"/>
  <c r="V20" i="1"/>
  <c r="V21" i="1"/>
  <c r="V22" i="1"/>
  <c r="V23" i="1"/>
  <c r="V24" i="1"/>
  <c r="V25" i="1"/>
  <c r="V26" i="1"/>
  <c r="V47" i="1"/>
  <c r="V48" i="1"/>
  <c r="V52" i="1"/>
  <c r="V54" i="1"/>
  <c r="V55" i="1"/>
  <c r="V56" i="1"/>
  <c r="V57" i="1"/>
  <c r="V58" i="1"/>
  <c r="V59" i="1"/>
  <c r="V60" i="1"/>
  <c r="V63" i="1"/>
  <c r="V64" i="1"/>
  <c r="V65" i="1"/>
  <c r="V66" i="1"/>
  <c r="V67" i="1"/>
  <c r="V69" i="1"/>
  <c r="V70" i="1"/>
  <c r="V71" i="1"/>
  <c r="V72" i="1"/>
  <c r="V79" i="1"/>
  <c r="V80" i="1"/>
  <c r="V81" i="1"/>
  <c r="V92" i="1"/>
  <c r="V93" i="1"/>
  <c r="V94" i="1"/>
  <c r="V95" i="1"/>
  <c r="V96" i="1"/>
  <c r="V97" i="1"/>
  <c r="V98" i="1"/>
  <c r="V99" i="1"/>
  <c r="V100" i="1"/>
  <c r="V101" i="1"/>
  <c r="V102" i="1"/>
  <c r="V103" i="1"/>
  <c r="V104" i="1"/>
  <c r="V105" i="1"/>
  <c r="V108" i="1"/>
  <c r="V118" i="1"/>
  <c r="V119" i="1"/>
  <c r="V120" i="1"/>
  <c r="V4" i="1"/>
  <c r="W5" i="1"/>
  <c r="W6" i="1"/>
  <c r="Y6" i="1" s="1"/>
  <c r="W10" i="1"/>
  <c r="Y10" i="1" s="1"/>
  <c r="W11" i="1"/>
  <c r="X11" i="1" s="1"/>
  <c r="W12" i="1"/>
  <c r="X12" i="1" s="1"/>
  <c r="W13" i="1"/>
  <c r="Y13" i="1" s="1"/>
  <c r="W14" i="1"/>
  <c r="Y14" i="1" s="1"/>
  <c r="W15" i="1"/>
  <c r="X15" i="1" s="1"/>
  <c r="W16" i="1"/>
  <c r="X16" i="1" s="1"/>
  <c r="W17" i="1"/>
  <c r="Y17" i="1" s="1"/>
  <c r="W18" i="1"/>
  <c r="Y18" i="1" s="1"/>
  <c r="W19" i="1"/>
  <c r="X19" i="1" s="1"/>
  <c r="W20" i="1"/>
  <c r="X20" i="1" s="1"/>
  <c r="W21" i="1"/>
  <c r="Y21" i="1" s="1"/>
  <c r="W22" i="1"/>
  <c r="X22" i="1" s="1"/>
  <c r="W23" i="1"/>
  <c r="Y23" i="1" s="1"/>
  <c r="W24" i="1"/>
  <c r="X24" i="1" s="1"/>
  <c r="W25" i="1"/>
  <c r="X25" i="1" s="1"/>
  <c r="W26" i="1"/>
  <c r="X26" i="1" s="1"/>
  <c r="W47" i="1"/>
  <c r="Y47" i="1" s="1"/>
  <c r="W48" i="1"/>
  <c r="X48" i="1" s="1"/>
  <c r="W52" i="1"/>
  <c r="X52" i="1" s="1"/>
  <c r="W54" i="1"/>
  <c r="W55" i="1"/>
  <c r="X55" i="1" s="1"/>
  <c r="W56" i="1"/>
  <c r="X56" i="1" s="1"/>
  <c r="W57" i="1"/>
  <c r="Y57" i="1" s="1"/>
  <c r="W58" i="1"/>
  <c r="X58" i="1" s="1"/>
  <c r="W59" i="1"/>
  <c r="Y59" i="1" s="1"/>
  <c r="W60" i="1"/>
  <c r="X60" i="1" s="1"/>
  <c r="W63" i="1"/>
  <c r="Y63" i="1" s="1"/>
  <c r="W64" i="1"/>
  <c r="X64" i="1" s="1"/>
  <c r="W65" i="1"/>
  <c r="X65" i="1" s="1"/>
  <c r="W66" i="1"/>
  <c r="Y66" i="1" s="1"/>
  <c r="W67" i="1"/>
  <c r="Y67" i="1" s="1"/>
  <c r="W69" i="1"/>
  <c r="X69" i="1" s="1"/>
  <c r="W70" i="1"/>
  <c r="Y70" i="1" s="1"/>
  <c r="W71" i="1"/>
  <c r="X71" i="1" s="1"/>
  <c r="W72" i="1"/>
  <c r="Y72" i="1" s="1"/>
  <c r="W79" i="1"/>
  <c r="X79" i="1" s="1"/>
  <c r="W80" i="1"/>
  <c r="Y80" i="1" s="1"/>
  <c r="W81" i="1"/>
  <c r="X81" i="1" s="1"/>
  <c r="W92" i="1"/>
  <c r="Y92" i="1" s="1"/>
  <c r="W93" i="1"/>
  <c r="X93" i="1" s="1"/>
  <c r="W94" i="1"/>
  <c r="X94" i="1" s="1"/>
  <c r="W95" i="1"/>
  <c r="Y95" i="1" s="1"/>
  <c r="W96" i="1"/>
  <c r="X96" i="1" s="1"/>
  <c r="W97" i="1"/>
  <c r="Y97" i="1" s="1"/>
  <c r="W98" i="1"/>
  <c r="X98" i="1" s="1"/>
  <c r="W99" i="1"/>
  <c r="Y99" i="1" s="1"/>
  <c r="W100" i="1"/>
  <c r="X100" i="1" s="1"/>
  <c r="W101" i="1"/>
  <c r="X101" i="1" s="1"/>
  <c r="W102" i="1"/>
  <c r="X102" i="1" s="1"/>
  <c r="W103" i="1"/>
  <c r="X103" i="1" s="1"/>
  <c r="W104" i="1"/>
  <c r="X104" i="1" s="1"/>
  <c r="W105" i="1"/>
  <c r="Y105" i="1" s="1"/>
  <c r="W108" i="1"/>
  <c r="X108" i="1" s="1"/>
  <c r="W118" i="1"/>
  <c r="W119" i="1"/>
  <c r="Y119" i="1" s="1"/>
  <c r="W120" i="1"/>
  <c r="X120" i="1" s="1"/>
  <c r="W4" i="1"/>
  <c r="X4" i="1" s="1"/>
  <c r="L4" i="1"/>
  <c r="L53" i="1" s="1"/>
  <c r="V85" i="1" l="1"/>
  <c r="W85" i="1"/>
  <c r="X118" i="1"/>
  <c r="W121" i="1"/>
  <c r="V112" i="1"/>
  <c r="Y54" i="1"/>
  <c r="X5" i="1"/>
  <c r="W53" i="1"/>
  <c r="V121" i="1"/>
  <c r="W112" i="1"/>
  <c r="Y112" i="1" s="1"/>
  <c r="V53" i="1"/>
  <c r="B138" i="1"/>
  <c r="B136" i="1" s="1"/>
  <c r="X10" i="1"/>
  <c r="Y103" i="1"/>
  <c r="X47" i="1"/>
  <c r="X21" i="1"/>
  <c r="X6" i="1"/>
  <c r="X59" i="1"/>
  <c r="X14" i="1"/>
  <c r="Y4" i="1"/>
  <c r="Y120" i="1"/>
  <c r="Y102" i="1"/>
  <c r="X97" i="1"/>
  <c r="X72" i="1"/>
  <c r="Y55" i="1"/>
  <c r="X119" i="1"/>
  <c r="X99" i="1"/>
  <c r="X92" i="1"/>
  <c r="X80" i="1"/>
  <c r="X67" i="1"/>
  <c r="Y64" i="1"/>
  <c r="X57" i="1"/>
  <c r="X23" i="1"/>
  <c r="X18" i="1"/>
  <c r="Y15" i="1"/>
  <c r="Y108" i="1"/>
  <c r="Y93" i="1"/>
  <c r="Y81" i="1"/>
  <c r="Y19" i="1"/>
  <c r="X95" i="1"/>
  <c r="X70" i="1"/>
  <c r="X63" i="1"/>
  <c r="X54" i="1"/>
  <c r="Y48" i="1"/>
  <c r="Y24" i="1"/>
  <c r="X105" i="1"/>
  <c r="Y100" i="1"/>
  <c r="Y96" i="1"/>
  <c r="Y71" i="1"/>
  <c r="X66" i="1"/>
  <c r="Y58" i="1"/>
  <c r="Y25" i="1"/>
  <c r="X17" i="1"/>
  <c r="Y11" i="1"/>
  <c r="X13" i="1"/>
  <c r="Y118" i="1"/>
  <c r="Y104" i="1"/>
  <c r="Y101" i="1"/>
  <c r="Y98" i="1"/>
  <c r="Y94" i="1"/>
  <c r="Y79" i="1"/>
  <c r="Y69" i="1"/>
  <c r="Y65" i="1"/>
  <c r="Y60" i="1"/>
  <c r="Y56" i="1"/>
  <c r="Y52" i="1"/>
  <c r="Y26" i="1"/>
  <c r="Y22" i="1"/>
  <c r="Y20" i="1"/>
  <c r="Y16" i="1"/>
  <c r="Y12" i="1"/>
  <c r="Y5" i="1"/>
  <c r="K126" i="1" l="1"/>
  <c r="L126" i="1" s="1"/>
  <c r="K128" i="1"/>
  <c r="L128" i="1" s="1"/>
  <c r="X85" i="1"/>
  <c r="X112" i="1"/>
  <c r="X53" i="1"/>
  <c r="X121" i="1"/>
  <c r="K122" i="1"/>
  <c r="K123" i="1"/>
  <c r="K124" i="1"/>
  <c r="K125" i="1"/>
  <c r="B133" i="1"/>
  <c r="L122" i="1" l="1"/>
  <c r="X122" i="1"/>
  <c r="L123" i="1"/>
  <c r="X123" i="1"/>
  <c r="L125" i="1"/>
  <c r="X125" i="1"/>
  <c r="L124" i="1"/>
  <c r="X124" i="1"/>
  <c r="X128" i="1"/>
  <c r="X127" i="1"/>
  <c r="X126" i="1"/>
  <c r="L129" i="1" l="1"/>
  <c r="B134" i="1" s="1"/>
  <c r="B132" i="1" s="1"/>
  <c r="X129" i="1"/>
</calcChain>
</file>

<file path=xl/comments1.xml><?xml version="1.0" encoding="utf-8"?>
<comments xmlns="http://schemas.openxmlformats.org/spreadsheetml/2006/main">
  <authors>
    <author>KaidoS</author>
  </authors>
  <commentList>
    <comment ref="E1" authorId="0">
      <text>
        <r>
          <rPr>
            <b/>
            <sz val="9"/>
            <color indexed="81"/>
            <rFont val="Tahoma"/>
            <family val="2"/>
            <charset val="186"/>
          </rPr>
          <t>KaidoS:</t>
        </r>
        <r>
          <rPr>
            <sz val="9"/>
            <color indexed="81"/>
            <rFont val="Tahoma"/>
            <family val="2"/>
            <charset val="186"/>
          </rPr>
          <t xml:space="preserve">
enne aastaaruande esitamist täidetakse poolaasta tulemustega, peale 15.01 parandus
</t>
        </r>
      </text>
    </comment>
    <comment ref="J3" authorId="0">
      <text>
        <r>
          <rPr>
            <b/>
            <sz val="9"/>
            <color indexed="81"/>
            <rFont val="Tahoma"/>
            <family val="2"/>
            <charset val="186"/>
          </rPr>
          <t>KaidoS:</t>
        </r>
        <r>
          <rPr>
            <sz val="9"/>
            <color indexed="81"/>
            <rFont val="Tahoma"/>
            <family val="2"/>
            <charset val="186"/>
          </rPr>
          <t xml:space="preserve">
tunnid on mõnel pool eeltäidetud Suunad-Piirid infoga</t>
        </r>
      </text>
    </comment>
    <comment ref="L3" authorId="0">
      <text>
        <r>
          <rPr>
            <b/>
            <sz val="9"/>
            <color indexed="81"/>
            <rFont val="Tahoma"/>
            <family val="2"/>
            <charset val="186"/>
          </rPr>
          <t>KaidoS:</t>
        </r>
        <r>
          <rPr>
            <sz val="9"/>
            <color indexed="81"/>
            <rFont val="Tahoma"/>
            <family val="2"/>
            <charset val="186"/>
          </rPr>
          <t xml:space="preserve">
kollase kohtades tuleb
valem kindlasti säilitada!</t>
        </r>
      </text>
    </comment>
    <comment ref="C5" authorId="0">
      <text>
        <r>
          <rPr>
            <b/>
            <sz val="9"/>
            <color indexed="81"/>
            <rFont val="Tahoma"/>
            <family val="2"/>
            <charset val="186"/>
          </rPr>
          <t>KaidoS:</t>
        </r>
        <r>
          <rPr>
            <sz val="9"/>
            <color indexed="81"/>
            <rFont val="Tahoma"/>
            <family val="2"/>
            <charset val="186"/>
          </rPr>
          <t xml:space="preserve">
siia käib tööaeg, mis on mõeldud tööks vajaliku  maakondliku statistilise informatsiooni kogumiseks ja töötlemiseks
 </t>
        </r>
      </text>
    </comment>
    <comment ref="C6" authorId="0">
      <text>
        <r>
          <rPr>
            <sz val="9"/>
            <color indexed="81"/>
            <rFont val="Tahoma"/>
            <family val="2"/>
            <charset val="186"/>
          </rPr>
          <t>Eeldus, et osade infopäringute tulemusena suunatakse kliente eraturule nüüd ka tegevuskavas jäädvustatud</t>
        </r>
      </text>
    </comment>
    <comment ref="C7" authorId="0">
      <text>
        <r>
          <rPr>
            <b/>
            <sz val="9"/>
            <color indexed="81"/>
            <rFont val="Tahoma"/>
            <family val="2"/>
            <charset val="186"/>
          </rPr>
          <t>KaidoS:</t>
        </r>
        <r>
          <rPr>
            <sz val="9"/>
            <color indexed="81"/>
            <rFont val="Tahoma"/>
            <family val="2"/>
            <charset val="186"/>
          </rPr>
          <t xml:space="preserve">
mak koduleht, facebook jmt
</t>
        </r>
      </text>
    </comment>
    <comment ref="C8" authorId="0">
      <text>
        <r>
          <rPr>
            <b/>
            <sz val="9"/>
            <color indexed="81"/>
            <rFont val="Tahoma"/>
            <charset val="1"/>
          </rPr>
          <t>KaidoS:</t>
        </r>
        <r>
          <rPr>
            <sz val="9"/>
            <color indexed="81"/>
            <rFont val="Tahoma"/>
            <charset val="1"/>
          </rPr>
          <t xml:space="preserve">
artiklid avalikes väljaannetes, tele ja raadiosaated</t>
        </r>
      </text>
    </comment>
    <comment ref="C10" authorId="0">
      <text>
        <r>
          <rPr>
            <b/>
            <sz val="9"/>
            <color indexed="81"/>
            <rFont val="Tahoma"/>
            <family val="2"/>
            <charset val="186"/>
          </rPr>
          <t>KaidoS:</t>
        </r>
        <r>
          <rPr>
            <sz val="9"/>
            <color indexed="81"/>
            <rFont val="Tahoma"/>
            <family val="2"/>
            <charset val="186"/>
          </rPr>
          <t xml:space="preserve">
Alustav EtteVõtja</t>
        </r>
      </text>
    </comment>
    <comment ref="C11" authorId="0">
      <text>
        <r>
          <rPr>
            <b/>
            <sz val="9"/>
            <color indexed="81"/>
            <rFont val="Tahoma"/>
            <family val="2"/>
            <charset val="186"/>
          </rPr>
          <t>KaidoS:</t>
        </r>
        <r>
          <rPr>
            <sz val="9"/>
            <color indexed="81"/>
            <rFont val="Tahoma"/>
            <family val="2"/>
            <charset val="186"/>
          </rPr>
          <t xml:space="preserve">
Potentsiaalne EtteVõtja</t>
        </r>
      </text>
    </comment>
    <comment ref="C19" authorId="0">
      <text>
        <r>
          <rPr>
            <b/>
            <sz val="9"/>
            <color indexed="81"/>
            <rFont val="Tahoma"/>
            <family val="2"/>
            <charset val="186"/>
          </rPr>
          <t>KaidoS:</t>
        </r>
        <r>
          <rPr>
            <sz val="9"/>
            <color indexed="81"/>
            <rFont val="Tahoma"/>
            <family val="2"/>
            <charset val="186"/>
          </rPr>
          <t xml:space="preserve">
max 2 h projektitaotluste kohta per klient
</t>
        </r>
      </text>
    </comment>
    <comment ref="C49" authorId="0">
      <text>
        <r>
          <rPr>
            <b/>
            <sz val="9"/>
            <color indexed="81"/>
            <rFont val="Tahoma"/>
            <family val="2"/>
            <charset val="186"/>
          </rPr>
          <t>KaidoS:</t>
        </r>
        <r>
          <rPr>
            <sz val="9"/>
            <color indexed="81"/>
            <rFont val="Tahoma"/>
            <family val="2"/>
            <charset val="186"/>
          </rPr>
          <t xml:space="preserve">
MAX 16 h
</t>
        </r>
      </text>
    </comment>
    <comment ref="C51" authorId="0">
      <text>
        <r>
          <rPr>
            <b/>
            <sz val="9"/>
            <color indexed="81"/>
            <rFont val="Tahoma"/>
            <family val="2"/>
            <charset val="186"/>
          </rPr>
          <t>KaidoS:</t>
        </r>
        <r>
          <rPr>
            <sz val="9"/>
            <color indexed="81"/>
            <rFont val="Tahoma"/>
            <family val="2"/>
            <charset val="186"/>
          </rPr>
          <t xml:space="preserve">
Maksimaalselt 1 konsultant per MAK aastas. Paiguta sobivasse valdkonda</t>
        </r>
      </text>
    </comment>
    <comment ref="C52" authorId="0">
      <text>
        <r>
          <rPr>
            <b/>
            <sz val="9"/>
            <color indexed="81"/>
            <rFont val="Tahoma"/>
            <family val="2"/>
            <charset val="186"/>
          </rPr>
          <t xml:space="preserve">KaidoS: NB! uunedus  MAX </t>
        </r>
        <r>
          <rPr>
            <sz val="9"/>
            <color indexed="81"/>
            <rFont val="Tahoma"/>
            <family val="2"/>
            <charset val="186"/>
          </rPr>
          <t>175 tundi BF konsultandi täiskoha kohta aastas senise 10% asemel</t>
        </r>
      </text>
    </comment>
    <comment ref="C55" authorId="0">
      <text>
        <r>
          <rPr>
            <b/>
            <sz val="9"/>
            <color indexed="81"/>
            <rFont val="Tahoma"/>
            <family val="2"/>
            <charset val="186"/>
          </rPr>
          <t>KaidoS:</t>
        </r>
        <r>
          <rPr>
            <sz val="9"/>
            <color indexed="81"/>
            <rFont val="Tahoma"/>
            <family val="2"/>
            <charset val="186"/>
          </rPr>
          <t xml:space="preserve">
siia käib tööaeg, mis on mõeldud tööks vajaliku  maakondliku statistilise informatsiooni kogumiseks ja töötlemiseks
 </t>
        </r>
      </text>
    </comment>
    <comment ref="C56" authorId="0">
      <text>
        <r>
          <rPr>
            <sz val="9"/>
            <color indexed="81"/>
            <rFont val="Tahoma"/>
            <family val="2"/>
            <charset val="186"/>
          </rPr>
          <t>Eeldus, et osade infopäringute tulemusena suunatakse kliente eraturule nüüd ka tegevuskavas jäädvustatud</t>
        </r>
      </text>
    </comment>
    <comment ref="C57" authorId="0">
      <text>
        <r>
          <rPr>
            <b/>
            <sz val="9"/>
            <color indexed="81"/>
            <rFont val="Tahoma"/>
            <family val="2"/>
            <charset val="186"/>
          </rPr>
          <t>KaidoS:</t>
        </r>
        <r>
          <rPr>
            <sz val="9"/>
            <color indexed="81"/>
            <rFont val="Tahoma"/>
            <family val="2"/>
            <charset val="186"/>
          </rPr>
          <t xml:space="preserve">
mak koduleht, facebook jmt
</t>
        </r>
      </text>
    </comment>
    <comment ref="C58" authorId="0">
      <text>
        <r>
          <rPr>
            <b/>
            <sz val="9"/>
            <color indexed="81"/>
            <rFont val="Tahoma"/>
            <charset val="1"/>
          </rPr>
          <t>KaidoS:</t>
        </r>
        <r>
          <rPr>
            <sz val="9"/>
            <color indexed="81"/>
            <rFont val="Tahoma"/>
            <charset val="1"/>
          </rPr>
          <t xml:space="preserve">
artiklid avalikes väljaannetes, tele ja raadiosaated</t>
        </r>
      </text>
    </comment>
    <comment ref="C82" authorId="0">
      <text>
        <r>
          <rPr>
            <b/>
            <sz val="9"/>
            <color indexed="81"/>
            <rFont val="Tahoma"/>
            <family val="2"/>
            <charset val="186"/>
          </rPr>
          <t>KaidoS:</t>
        </r>
        <r>
          <rPr>
            <sz val="9"/>
            <color indexed="81"/>
            <rFont val="Tahoma"/>
            <family val="2"/>
            <charset val="186"/>
          </rPr>
          <t xml:space="preserve">
MAX 16 h
</t>
        </r>
      </text>
    </comment>
    <comment ref="C84" authorId="0">
      <text>
        <r>
          <rPr>
            <b/>
            <sz val="9"/>
            <color indexed="81"/>
            <rFont val="Tahoma"/>
            <family val="2"/>
            <charset val="186"/>
          </rPr>
          <t xml:space="preserve">KaidoS: NB! uunedus  </t>
        </r>
        <r>
          <rPr>
            <sz val="9"/>
            <color indexed="81"/>
            <rFont val="Tahoma"/>
            <family val="2"/>
            <charset val="186"/>
          </rPr>
          <t>maksimaalselt</t>
        </r>
        <r>
          <rPr>
            <b/>
            <sz val="9"/>
            <color indexed="81"/>
            <rFont val="Tahoma"/>
            <family val="2"/>
            <charset val="186"/>
          </rPr>
          <t xml:space="preserve"> </t>
        </r>
        <r>
          <rPr>
            <sz val="9"/>
            <color indexed="81"/>
            <rFont val="Tahoma"/>
            <family val="2"/>
            <charset val="186"/>
          </rPr>
          <t>175 tundi BF konsultandi täiskoha kohta aastas senise 10% asemel</t>
        </r>
      </text>
    </comment>
    <comment ref="C87" authorId="0">
      <text>
        <r>
          <rPr>
            <b/>
            <sz val="9"/>
            <color indexed="81"/>
            <rFont val="Tahoma"/>
            <family val="2"/>
            <charset val="186"/>
          </rPr>
          <t>KaidoS:</t>
        </r>
        <r>
          <rPr>
            <sz val="9"/>
            <color indexed="81"/>
            <rFont val="Tahoma"/>
            <family val="2"/>
            <charset val="186"/>
          </rPr>
          <t xml:space="preserve">
siia käib tööaeg, mis on mõeldud tööks vajaliku  maakondliku statistilise informatsiooni kogumiseks ja töötlemiseks
 </t>
        </r>
      </text>
    </comment>
    <comment ref="C88" authorId="0">
      <text>
        <r>
          <rPr>
            <sz val="9"/>
            <color indexed="81"/>
            <rFont val="Tahoma"/>
            <family val="2"/>
            <charset val="186"/>
          </rPr>
          <t>Eeldus, et osade infopäringute tulemusena suunatakse kliente eraturule nüüd ka tegevuskavas jäädvustatud</t>
        </r>
      </text>
    </comment>
    <comment ref="C89" authorId="0">
      <text>
        <r>
          <rPr>
            <b/>
            <sz val="9"/>
            <color indexed="81"/>
            <rFont val="Tahoma"/>
            <family val="2"/>
            <charset val="186"/>
          </rPr>
          <t>KaidoS:</t>
        </r>
        <r>
          <rPr>
            <sz val="9"/>
            <color indexed="81"/>
            <rFont val="Tahoma"/>
            <family val="2"/>
            <charset val="186"/>
          </rPr>
          <t xml:space="preserve">
mak koduleht, facebook jmt
</t>
        </r>
      </text>
    </comment>
    <comment ref="C90" authorId="0">
      <text>
        <r>
          <rPr>
            <b/>
            <sz val="9"/>
            <color indexed="81"/>
            <rFont val="Tahoma"/>
            <charset val="1"/>
          </rPr>
          <t>KaidoS:</t>
        </r>
        <r>
          <rPr>
            <sz val="9"/>
            <color indexed="81"/>
            <rFont val="Tahoma"/>
            <charset val="1"/>
          </rPr>
          <t xml:space="preserve">
artiklid avalikes väljaannetes, tele ja raadiosaated</t>
        </r>
      </text>
    </comment>
    <comment ref="C109" authorId="0">
      <text>
        <r>
          <rPr>
            <b/>
            <sz val="9"/>
            <color indexed="81"/>
            <rFont val="Tahoma"/>
            <family val="2"/>
            <charset val="186"/>
          </rPr>
          <t>KaidoS:</t>
        </r>
        <r>
          <rPr>
            <sz val="9"/>
            <color indexed="81"/>
            <rFont val="Tahoma"/>
            <family val="2"/>
            <charset val="186"/>
          </rPr>
          <t xml:space="preserve">
MAX 16 h
</t>
        </r>
      </text>
    </comment>
    <comment ref="C111" authorId="0">
      <text>
        <r>
          <rPr>
            <b/>
            <sz val="9"/>
            <color indexed="81"/>
            <rFont val="Tahoma"/>
            <family val="2"/>
            <charset val="186"/>
          </rPr>
          <t xml:space="preserve">KaidoS: NB! uunedus  </t>
        </r>
        <r>
          <rPr>
            <sz val="9"/>
            <color indexed="81"/>
            <rFont val="Tahoma"/>
            <family val="2"/>
            <charset val="186"/>
          </rPr>
          <t>maksimaalselt</t>
        </r>
        <r>
          <rPr>
            <b/>
            <sz val="9"/>
            <color indexed="81"/>
            <rFont val="Tahoma"/>
            <family val="2"/>
            <charset val="186"/>
          </rPr>
          <t xml:space="preserve"> </t>
        </r>
        <r>
          <rPr>
            <sz val="9"/>
            <color indexed="81"/>
            <rFont val="Tahoma"/>
            <family val="2"/>
            <charset val="186"/>
          </rPr>
          <t>175 tundi BF konsultandi täiskoha kohta aastas senise 10% asemel</t>
        </r>
      </text>
    </comment>
    <comment ref="C114" authorId="0">
      <text>
        <r>
          <rPr>
            <b/>
            <sz val="9"/>
            <color indexed="81"/>
            <rFont val="Tahoma"/>
            <family val="2"/>
            <charset val="186"/>
          </rPr>
          <t>KaidoS:</t>
        </r>
        <r>
          <rPr>
            <sz val="9"/>
            <color indexed="81"/>
            <rFont val="Tahoma"/>
            <family val="2"/>
            <charset val="186"/>
          </rPr>
          <t xml:space="preserve">
MAX 16 h
</t>
        </r>
      </text>
    </comment>
    <comment ref="C116" authorId="0">
      <text>
        <r>
          <rPr>
            <b/>
            <sz val="9"/>
            <color indexed="81"/>
            <rFont val="Tahoma"/>
            <family val="2"/>
            <charset val="186"/>
          </rPr>
          <t xml:space="preserve">KaidoS: NB! uunedus  </t>
        </r>
        <r>
          <rPr>
            <sz val="9"/>
            <color indexed="81"/>
            <rFont val="Tahoma"/>
            <family val="2"/>
            <charset val="186"/>
          </rPr>
          <t>maksimaalselt</t>
        </r>
        <r>
          <rPr>
            <b/>
            <sz val="9"/>
            <color indexed="81"/>
            <rFont val="Tahoma"/>
            <family val="2"/>
            <charset val="186"/>
          </rPr>
          <t xml:space="preserve"> </t>
        </r>
        <r>
          <rPr>
            <sz val="9"/>
            <color indexed="81"/>
            <rFont val="Tahoma"/>
            <family val="2"/>
            <charset val="186"/>
          </rPr>
          <t>175 tundi BF konsultandi täiskoha kohta aastas senise 10% asemel</t>
        </r>
      </text>
    </comment>
    <comment ref="C122" authorId="0">
      <text>
        <r>
          <rPr>
            <b/>
            <sz val="9"/>
            <color indexed="81"/>
            <rFont val="Tahoma"/>
            <family val="2"/>
            <charset val="186"/>
          </rPr>
          <t>KaidoS:</t>
        </r>
        <r>
          <rPr>
            <sz val="9"/>
            <color indexed="81"/>
            <rFont val="Tahoma"/>
            <family val="2"/>
            <charset val="186"/>
          </rPr>
          <t xml:space="preserve">
Max 900 h. Kui soov rohkem juhtida, siis lisada eraldi real 0%ga
</t>
        </r>
      </text>
    </comment>
    <comment ref="C126" authorId="0">
      <text>
        <r>
          <rPr>
            <b/>
            <sz val="9"/>
            <color indexed="81"/>
            <rFont val="Tahoma"/>
            <family val="2"/>
            <charset val="186"/>
          </rPr>
          <t>KaidoS:</t>
        </r>
        <r>
          <rPr>
            <sz val="9"/>
            <color indexed="81"/>
            <rFont val="Tahoma"/>
            <family val="2"/>
            <charset val="186"/>
          </rPr>
          <t xml:space="preserve">
MAX 16 h
</t>
        </r>
      </text>
    </comment>
    <comment ref="C128" authorId="0">
      <text>
        <r>
          <rPr>
            <b/>
            <sz val="9"/>
            <color indexed="81"/>
            <rFont val="Tahoma"/>
            <family val="2"/>
            <charset val="186"/>
          </rPr>
          <t xml:space="preserve">KaidoS: NB! uunedus  </t>
        </r>
        <r>
          <rPr>
            <sz val="9"/>
            <color indexed="81"/>
            <rFont val="Tahoma"/>
            <family val="2"/>
            <charset val="186"/>
          </rPr>
          <t>maksimaalselt</t>
        </r>
        <r>
          <rPr>
            <b/>
            <sz val="9"/>
            <color indexed="81"/>
            <rFont val="Tahoma"/>
            <family val="2"/>
            <charset val="186"/>
          </rPr>
          <t xml:space="preserve"> </t>
        </r>
        <r>
          <rPr>
            <sz val="9"/>
            <color indexed="81"/>
            <rFont val="Tahoma"/>
            <family val="2"/>
            <charset val="186"/>
          </rPr>
          <t>175 tundi BF konsultandi täiskoha kohta aastas senise 10% asemel</t>
        </r>
      </text>
    </comment>
  </commentList>
</comments>
</file>

<file path=xl/sharedStrings.xml><?xml version="1.0" encoding="utf-8"?>
<sst xmlns="http://schemas.openxmlformats.org/spreadsheetml/2006/main" count="670" uniqueCount="296">
  <si>
    <t>Tegevuse nimi</t>
  </si>
  <si>
    <t>ühik</t>
  </si>
  <si>
    <t>ühikute hulk</t>
  </si>
  <si>
    <t>tunde kokku</t>
  </si>
  <si>
    <t>EAS BF%</t>
  </si>
  <si>
    <t>EAS tunde</t>
  </si>
  <si>
    <t>Tegevuste kirjeldus e. MIDA täpselt tehakse ja millele tööaega kulub</t>
  </si>
  <si>
    <t>Tegevuse eesmärk, MIKS tehakse ja oodatav tulemus, MIS näitab, et saavutasime.</t>
  </si>
  <si>
    <t>EV</t>
  </si>
  <si>
    <t>valdkond</t>
  </si>
  <si>
    <t>liik</t>
  </si>
  <si>
    <t>INFO</t>
  </si>
  <si>
    <t>NÕU</t>
  </si>
  <si>
    <t>PRO</t>
  </si>
  <si>
    <t>KOOL</t>
  </si>
  <si>
    <t>MTÜ</t>
  </si>
  <si>
    <t>KOV</t>
  </si>
  <si>
    <t>KOKKU</t>
  </si>
  <si>
    <t>TUGI</t>
  </si>
  <si>
    <t>ABI</t>
  </si>
  <si>
    <t>MUU</t>
  </si>
  <si>
    <t>ühikuid tehtud</t>
  </si>
  <si>
    <t>aega kulunud</t>
  </si>
  <si>
    <t>raamatupidamine</t>
  </si>
  <si>
    <t>assisteerimine</t>
  </si>
  <si>
    <t>MIDA mõõdetavat saavutati?</t>
  </si>
  <si>
    <t>tk</t>
  </si>
  <si>
    <t>Kaasrahastajad, nende panuse suurus,  partnerid jm. lisainfo</t>
  </si>
  <si>
    <t>EAS aega kulunud</t>
  </si>
  <si>
    <t>Ühikuid kokku</t>
  </si>
  <si>
    <t>Aega kokku</t>
  </si>
  <si>
    <t>Aja % planeeritust</t>
  </si>
  <si>
    <t>täitmine</t>
  </si>
  <si>
    <t>Kirjeldus asja seisust aruandluse esitamise ajaks</t>
  </si>
  <si>
    <t>II poolaasta</t>
  </si>
  <si>
    <t xml:space="preserve"> I pa</t>
  </si>
  <si>
    <t xml:space="preserve">2012. aasta tegevused </t>
  </si>
  <si>
    <t>2011. tulemused</t>
  </si>
  <si>
    <t>MIDA tegelikult tehti</t>
  </si>
  <si>
    <t>INV</t>
  </si>
  <si>
    <t xml:space="preserve">INV </t>
  </si>
  <si>
    <t>korda</t>
  </si>
  <si>
    <t xml:space="preserve"> aasta plaan</t>
  </si>
  <si>
    <t>eelmise aasta tulemused</t>
  </si>
  <si>
    <t>TIK tegevus</t>
  </si>
  <si>
    <t>kmpl</t>
  </si>
  <si>
    <t xml:space="preserve">vt. eraldi tegevuskava </t>
  </si>
  <si>
    <t>MAK juhtimine</t>
  </si>
  <si>
    <t>Tunde kokku</t>
  </si>
  <si>
    <t>EAS tunde kokku</t>
  </si>
  <si>
    <t>Sisu tunde kokku</t>
  </si>
  <si>
    <t>Sellest EAS tunde</t>
  </si>
  <si>
    <t>EAS baasfinantseerimise tunde</t>
  </si>
  <si>
    <t xml:space="preserve">TUGI </t>
  </si>
  <si>
    <t>BFpp vana</t>
  </si>
  <si>
    <t>BFpp uus</t>
  </si>
  <si>
    <t>info kogumine, haldamine ja analüüs</t>
  </si>
  <si>
    <t>üritust</t>
  </si>
  <si>
    <t>AEV kaardistamine</t>
  </si>
  <si>
    <t>PEV  alustamise nõustamine</t>
  </si>
  <si>
    <t>PEV äriplaani nõustamine</t>
  </si>
  <si>
    <t>PEV projektitaotluste konsulteerimine</t>
  </si>
  <si>
    <t>PEV muu nõustamine</t>
  </si>
  <si>
    <t>AEV alustamise nõustamine</t>
  </si>
  <si>
    <t>AEV äriplaani nõustamine</t>
  </si>
  <si>
    <t>AEV projektitaotluse konsulteerimine</t>
  </si>
  <si>
    <t>AEV muu nõustamine</t>
  </si>
  <si>
    <t>TEV nõustamine</t>
  </si>
  <si>
    <t>MTÜ alustamise nõustamine</t>
  </si>
  <si>
    <t>MTÜ juhtimise ja arendamise konsulteerimine</t>
  </si>
  <si>
    <t>MTÜ majandustegevuse konsulteerimine</t>
  </si>
  <si>
    <t>MTÜ projektitaotluse konsulteerimine</t>
  </si>
  <si>
    <t>Grupinõustamisi</t>
  </si>
  <si>
    <t>KOV arengukava nõustamine</t>
  </si>
  <si>
    <t>KOV projekti nõustamine</t>
  </si>
  <si>
    <t>KOV finantseerimisvõimaluste alane nõustamine</t>
  </si>
  <si>
    <t>EV-baaskoolitus</t>
  </si>
  <si>
    <t>koolitust</t>
  </si>
  <si>
    <t>info- ja teabepäevade korraldamine</t>
  </si>
  <si>
    <t>A-MTÜ kaardistamine</t>
  </si>
  <si>
    <t>MTÜ baaskoolitus</t>
  </si>
  <si>
    <t>MTÜ arenguprogramm</t>
  </si>
  <si>
    <t>MTÜ väikeprojekt</t>
  </si>
  <si>
    <t>konsultanti</t>
  </si>
  <si>
    <t>KOV muu nõustmine</t>
  </si>
  <si>
    <t>KOV arendustegevuste andmebaas</t>
  </si>
  <si>
    <t>Arendustegevuste planeerimise kmpl-nõu</t>
  </si>
  <si>
    <t>OV-d</t>
  </si>
  <si>
    <t>Arendusabi</t>
  </si>
  <si>
    <t>Konsultandijärelvalve</t>
  </si>
  <si>
    <t>reserv</t>
  </si>
  <si>
    <t>infolistide haldus, infokirjad</t>
  </si>
  <si>
    <t>info esitlemine veebivahendite abil</t>
  </si>
  <si>
    <t>infopäringutele vastamine, eraturu kontaktide vahendamine</t>
  </si>
  <si>
    <t>meediakajastust</t>
  </si>
  <si>
    <t>klienti</t>
  </si>
  <si>
    <t xml:space="preserve">Enesearendus
</t>
  </si>
  <si>
    <t>MAK sisekoolitused EAS toega</t>
  </si>
  <si>
    <t>EAS koolitused ja infopäevad MAKile, sh suve ja talveseminar</t>
  </si>
  <si>
    <t>Töö meediaga</t>
  </si>
  <si>
    <t xml:space="preserve">Teg-MTÜ kaardistamine </t>
  </si>
  <si>
    <t>MTÜ muu nõustamine</t>
  </si>
  <si>
    <t>MAKIS</t>
  </si>
  <si>
    <t>KAP programm</t>
  </si>
  <si>
    <t>klientii</t>
  </si>
  <si>
    <t>Investorteenindus</t>
  </si>
  <si>
    <t>juhti</t>
  </si>
  <si>
    <t>MAK ISO väljatöötamine</t>
  </si>
  <si>
    <t>päeva</t>
  </si>
  <si>
    <t>VÕRU</t>
  </si>
  <si>
    <t>Noorte ettevõtlikkuse kasvatamine maakonnas - ENTRUM Lõuna-Eesti programm.</t>
  </si>
  <si>
    <t>Eesmärk on aidata noortel omandada teadmisi ja oskusi, et kujundada neist algatusvõimelised ja tegusad inimesed. Kuna Maili Vinn on lisaks Entrum Võrumaa koordinaatorile ka projektis põhijuhendaja loomemajanduse 1 sektoris, kus on juhendada 24 projekti, siis on panus sedavõrd suurem. Lisaks nendele projektidele võtab ta enda juhendada Võrumaalt kaks projekti loomemajandus 2 projektidest. Alustati 19 Võrumaa projekti ja lisaprojektidega, kus on kaasatud ka teiste maakondade noortega. Programmis ca 89 Võrumaa noort.</t>
  </si>
  <si>
    <t>Projekti lõpuks (mai 2012) on noored ettevõtlikkumad. On töötanud välja ja algatanud isikliku ettevõtlikkuise projekti. Samas on noored saanud esmase ettevõtlikkuse õnge noort huvitava valdkonna tipptegijate õpetussõnade, koolitajate näpunäidete ja väärtuslike kontaktide näol.</t>
  </si>
  <si>
    <t>Eesmärk on ettevõtlusteadlikkuse tõstmine ja ettevõtlikkuse arendamine 16-17aastaste hulgas. Entrumi kasvanikud annavad saadud ettevõtlikkuspisikut edasi järgmisele põlvkonnale.Töötunnid on kujunenud 2011.a.korraldatud Kagu-Eesti noorteprojekti põhjal. Projekt kirjutatakse EAS ettevõtlikkuse konkursile. Kirjutajaks on Valgamaa, VAA roll on olla nii koordineeriv, kui ka kontseptsiooni välja mõtlemisele kaasa aitamine, kontseptsiooni realiseerimine, reklaamimine, sihtgrupi teavitamine ja läbihelistamine, eelarve leidmine, partnerite leidmine ja aruandluse/kokkuvõtete tegemine.</t>
  </si>
  <si>
    <t>Mõju: teadlikkuse kasv. Ca 60 noort on saanud teadmisi ja kogemusi ettevõtlusidee arendamise protsessist ja loonud koos meeskonnaga ideest ärimudeli. Kaks seminari/kohtumist/väljasõitu noortele/noortega (nt oma projekti tutvustamine Riigikogus). VAA ei pea arvatasti kaasrahastama.</t>
  </si>
  <si>
    <t>Ettevõtlusnädal koolides</t>
  </si>
  <si>
    <t>Eesmärk on noortele tutvustada Võrumaa ettevõtjaid, nende teenuseid ja tooteid - nt Võrumaa ettevõtluse viktoriin erinevatele vanuseklassidele.</t>
  </si>
  <si>
    <t>Noored on teadlikumad meie maakonnas tegutsevatest ettevõtjatest, mistõttu omavad rohkem ülevaadet ka meie maakonna potentsiaalsetest ametikohtadest, mille tulemusena on neil suurem valik ettevõtteid, kuhu suveks praktikale minna. Koostööpartnerid: erinevad ettevõtjad ja noortekeskused ja maakonna koolid.</t>
  </si>
  <si>
    <t>Maakonna noorteprojektide visioonile kaasa aitamine</t>
  </si>
  <si>
    <t>Ettevõtlusnädal maakonnas (EAS annab teema)</t>
  </si>
  <si>
    <t>Väikeettevõtjate keskkonnaalane baasnõustamine pilootprojekt (Eco Tips)</t>
  </si>
  <si>
    <t xml:space="preserve">MAK konsultant osaleb keskkonnajuhtimise põhimõtteid tutvustavatel seminaridel  seminaril,testib nõustamisplatvormi,annab tagasisidet projekti eestvedajatele. Viib läbi ettevõtte külastamise hindamaks nende koskonnaalast tegevust. </t>
  </si>
  <si>
    <t>Koordineerib EAS .Osaleb MAK. Ökokaardistamise põhjal tegevusplaani koostamine jaanuar 2012, Ettevõtte külastamine hindamaks nende keskkonnategevust märts 2012, Lõpuseminar  juuni 2012. Tulemuseks on  nõustamisplatvormi kasutus- ja ettevõtete nõustamisoskus.</t>
  </si>
  <si>
    <t>Noorte ettevõtlikkuse kasvatamine maakonnas - ühisprojekt Võru, Valga ja Põlva vahel</t>
  </si>
  <si>
    <t>Minu Karjäär - tark tegutsemine viib sihile</t>
  </si>
  <si>
    <t>Projekti "Võrumaa uute elamustootepakettide ühisturundus Läänemere regioonis" elluviimine</t>
  </si>
  <si>
    <t xml:space="preserve">Projekti "Väiketoidu tootjate ja käitlejate ning turismiettevõtjate tootearenduse ja turunduse koostööprojekt" - elluviimine </t>
  </si>
  <si>
    <t>Võrumaa uute elamustootepakettimise seminarid 8tk, mida koordineerib VAA. Reklaam, suhtlus sihtgrupiga ja partneriga. Kokkuvõtted ja ühised omanäolised paketid turundamaks piirkonda. Projekt on rahastuse saanud Leaderilt ja partner on MTÜ Võrumaa Turismiliit. 2010. aastal kirjutati projekt kohalikku Leader grupile.</t>
  </si>
  <si>
    <t>Eesmärk on parandada Võrumaa turismiettevõtjate kompetentsus turismi tootearenduse ja toodete pakettimise ning turismitoodete ja pakettide ühisturunduse valdkonnas, välja töötada tootepaketid turismipiirkondades, parandada ettevõtjate vahelist koostöö ning seeläbi luua eeldused Võrumaa ettevõtjate ja Võrumaa kui reisisihi konkurentsivõime tugevdamiseks.</t>
  </si>
  <si>
    <t>Interreg projektis InFAcTo - International Local Food and Activity osalemine</t>
  </si>
  <si>
    <t xml:space="preserve">Maakondlik turismikoordinaator Maili Vinn osaleb projektitegevustes, koordineerivatel töönõupidamistel ning annab ekspert arvamusi arvestades maakondliku turismiarengut ja suundumisi. </t>
  </si>
  <si>
    <t>Rahvusvahelise võrgustiku loomine toitlustus- ja turismiettevõtjate vahel. Maakondlik eestvedaja Võrumaa Kutsehariduskeskus. Tulemuseks on ka maakondliku kompetentsi kasv toidukäitlejate ning turismiettevõtjate rahvusvahelist kogemust kaasates.</t>
  </si>
  <si>
    <t>Projekti "Reklaamürituste sari "Võrumaa Võlub"</t>
  </si>
  <si>
    <t>Võrumaale omaste uute meenete ja suveniiride leidmine ning välja selgitamine.</t>
  </si>
  <si>
    <t>Lõuna-Eesti toiduklastri tegevustes osalemine</t>
  </si>
  <si>
    <t>Kagu-Eesti Puiduklastri tegevustes osalemine</t>
  </si>
  <si>
    <t>Turismiettevõtjate õppereis</t>
  </si>
  <si>
    <t>Suhtlemine LETAN-i ja EAS turismiarenduskeskustega ning Võrumaa Turismiliiduga ning teiste oluliste partnerorganisatsioonidega</t>
  </si>
  <si>
    <t>Koostöös SA Lõuna-Eesti Turismiga. Eesmärk turundada Eesti ühte piirkonda (Lõuna-Eestit) välisturgudel, suurendamaks külastajate arvu maakondades ja suurendades ööbimiste arvu väljaspoolt Tartu linna. Hetkel on SA LETiga käimas mitmete trükiste ettevalmistamine. Lisaks iga kuine maakonna info jagamine uudiskirjadesse. Kaasrahastamine on olemas ning oluliselt suurem kui varasematel aastatel.</t>
  </si>
  <si>
    <t>Omavahel kooskõlastatud tegevused, infovahetus, tegevuste vastavus Võrumaa Turismiliidu vajadustele ja maakondlikule turismiarengustrateegiale. Partnerid: SA Lõuna-Eesti Turism, MTÜ Võrumaa Turismiliit, EAS.</t>
  </si>
  <si>
    <t>Eesti-Vene-Läti ettevõtjate sektorite vaheline koostöö Võru-Valga-Põlva</t>
  </si>
  <si>
    <t>Kolme maakonna Võru,Põlva ja Valga ettevõtlusalane koostöö Pihkva regiooni ettevõtjatega.  Esimene kohtumine partnerite vahel on planeeritud toimuma 2012. aasta aprilli lõpus Võrumaal.  Eesmärk on kahe riigi ettevõtjate vahelise koostöö ja konkurentsivõime suurendamine.</t>
  </si>
  <si>
    <t>Viiakse läbi 4 kolme maakonna töögrupi koosolekut,1 infoseminjar ettevõtjatele ja seminari korraldamine Võrus. Tulemuseks kahe riigi ettevõtjate vahelise koostöö ja konkurentsvõime suurendamine</t>
  </si>
  <si>
    <t>Võrumaa Puidutöötlemise ja Tootearenduse kompetentsikeskuse arendustöös osalemine</t>
  </si>
  <si>
    <t>Võrumaale valmib rahvusvaheliselt tunnustatud kompetentsikeskus. Investeering ca 58 miljonit EEK.</t>
  </si>
  <si>
    <t>VAA osaleb juhtnõukogu koosolekutel (4x aastas või enam), koordineerib kompetentsikeskuse ja maakondliku ettevõtlusnõustamise vahelist info liikumist ja nõustab oma kompetentsipõhiselt keskuses ettevõtjatele suunatud nõustamise ülesehitamist. VAA on Võrumaa Puidutöötlemise kompetentsikeskuse projektipartner ning osalenud täistaotluse koostamises ning positiivse otsuses korral osaleb ka kompetentsikeskuse edasises töös.</t>
  </si>
  <si>
    <t>Võru-, Põlva- ja Valgamaa tootmisettevõtete koostööfoorum - metalliettevõtjate koostöö</t>
  </si>
  <si>
    <t>Foorumi eesmärgiks on kaardistada ettevõtjate ühishuvid ekspordi arendamisel, sh messikülastused, välispartnerite otsing jne. Tulemuseks: Teine foorum korraldatud Võrumaal tootjatele ning ettevõtjad on teadlikud EAS eksprordi toetustest</t>
  </si>
  <si>
    <t>EAS ettevõtluspäev</t>
  </si>
  <si>
    <t>Koostöös EAS Ettevõtlusteadlikkuse divisjoniga ja Põlva ja Valga maakondlike arenduskeskustega</t>
  </si>
  <si>
    <t>Väikeettevõtja arenguprogrammi töös osalemine</t>
  </si>
  <si>
    <t>Väikeettevõtja arenguprogramm on  mõeldud arenevale ja tulevikule suunatud väikeettevõtte omanikule, tegevjuhile või valdkonnajuhile et kaasajastada valdkonnaalaseid teadmisi ning teavitada uutest ja innovaatilistest lahendustest ettevõtte efektiivsemaks toimimiseks. Väikeettevõtja arenguprogrammis omandatavad teadmised annavad märkimisväärsed võimalused kaasaegsete ja efektiivsete juhtimismeetodite kaudu suurendada ettevõtte konkurentsivõimet, parandada finantstulemusi, suurendada tegevuspotentsiaali ja kliendibaasi ning tõsta organisatsiooni efektiivsust.</t>
  </si>
  <si>
    <t xml:space="preserve">Vajaliku koolitusgrupi komplekteerimne(personaalne lähenemine kliendile ja ühenduse võtmine telefoni teel) Väikeettevõtjate juhendamine ja abistamine kandideerimisel. </t>
  </si>
  <si>
    <t>Maakonna ettevõtluse analüüs, ettevõtlusalase info seire, koondamine ning töötlemine, värske info kättesaadavuse tagamine</t>
  </si>
  <si>
    <t xml:space="preserve">Valminud on maakonna ettevõtete andmebaas 2006-2008. Kättesaadav on kõik Võrumaa ettevõtteid puudutav ettevõtlusalane info, lisaks Põlva ja Valgamaa. Andmebaasiga töö on jätkuv ning info kättesaadavuse tagamine on pidev töö. SAmuti on andmebaasi lisamata 2009 a andmed, mis varem, töö mahukust arvestades ei olnud võimalik. Tulemuseks on pädev ja kaasajastatud info Võrumaa ettevõtluse valdkonnast, nö "vundament" edasisteks strateegilisteks tegevusteks ja abivahendiks kõigile, kel vajalik maakonna ettevõtluse olukorrast ülevaadet omada või seda infot sisendina kasutada. Analüüsitud on maakonna ettevõtted perioodil 2006-2008. Tulemuseks on ettevõtete analüüs perioodil 2006-2009 ettevõtete, valdkondade ja finantsnäitajate (analüüsitakse kindlasti bilansimahtu, kasumit, investeeringute võimekust ja mahtu, kapitaliseeritust, laenukoormust ja töötajate arvu. Võimalik et lisandub erinevaid suhtarve) kaupa. samuti loodame siin koostööd teha Põlva ja Valga maakonnaga, et tekiks võimalus võrrelda nii nende kui kogu Eesti ettevõtlustrendidega. Analüüsitakse kõiki Võrumaa ettevõtteid. </t>
  </si>
  <si>
    <t>Ettevõtjate tunnustusüritus</t>
  </si>
  <si>
    <t>Omavalitsuste omandis olevate ettevõtete finantsanalüüs omavalitsusjuhtidele</t>
  </si>
  <si>
    <t>Ettevõtte omanikel on olemas arusaam ettevõtte efektiivsusest, teenuse omahinnast, investeeringute vajadusest jne</t>
  </si>
  <si>
    <t>Võimaldame munitsipaalettevõtte analüüsi tegevuse efektiivsemaks muutmisel. Samuti pakume võrdlusanalüüsi ja muude kalkulatsioonide läbi viimist.</t>
  </si>
  <si>
    <t>Ettevõtjate ümarlauad omavalitsustes</t>
  </si>
  <si>
    <t>Koostöös Võru linnavalitsuse ning teiste omavalitsustega korraldatakse ettevõtjate ümarlaudu, kus arutatakse maakonna ettevõtluse probleemide ja vajaduse üle.</t>
  </si>
  <si>
    <t>Eelmise aasta ümarlauad toimusid erinevate projektide raames UMA MEKK, toiduklaster, puiduklaster, Võrumaa Turismiliit. Sel aastal plaanime 4 ümarlauda - 2 turismile ja 2 tootmisettevõtele. Ümarlauad organiseerib VAA - korraldus, juhtimine, kokku kutsumine.</t>
  </si>
  <si>
    <t>Väiketoidutöötlejate tootearenduse projektis osalemine</t>
  </si>
  <si>
    <t xml:space="preserve">Projekti eesmärgiks on  tõsta Võrumaa  ettevõtluskeskkonna atraktiivsust ja konkurentsivõimet läbi uuendusliku  väikeettevõtlust toetava  tugisüsteemi kaudu. Projekt sai positiivse rahastusotsuse 2011.a. Projektitoetuse raames soetatakse 2012 seadmed ,mis võimaldavad väiketöötlejatel  katsetada ja testida uusi tooteid. Tootearenduse seadmed koosnevad tsentrifugaalsest mahlapressist, köögivilja tükeldajast ja keedukatlast. Projekti tulemusena on loodud eeldused, et sõlmitakse edasiste tegevuste  osas koostöölepingud väiketoidutöötlejate, kutsehariduskeskuse ja tehnoloogiainkubaatori vahel . Kootöölepingu raames nähakse ette järgmisi tehtavaid  tegevusi: tootearendus, uute tehnoloogiate kasutuselevõtmine, erinevad koolitused (turundus, müük, pakendamine). Koostöös kutsehariduskeskuse ja väiketoidutöötlejate vahel tuuakse turule uued tooted  tagades nii ettevõtjatele  jätkusuutlik areng.   </t>
  </si>
  <si>
    <t>Setomaa konsultandi proaktiivsed tegevused Setomaa programmi raames</t>
  </si>
  <si>
    <t>Võrumaa MTÜ (s.h. naisorganisatsioonide) võrgustike arendamine, toetamine,</t>
  </si>
  <si>
    <t>Toimuvad toetavad ümarlauad, koolitused, infoüritused ja vahendatakse maakonda tulevaid koolitusi. Initsiatiiv on VAA poolt, mille eesmärgiks on hilisem nö "isetoimimine"</t>
  </si>
  <si>
    <t>Erinevate naisorganisatsioonide ja nendest koosnevate võrgustike toetamise all toimub: vähemalt 5 eri valdkonda puudutavat infopäeva/koolitust. Pidevast võrgustikutöö koordineerimisest (tugev ja toimiv infolist) on välja kasvanud iseseisvad (valdkonnapõhised) võrgustikud, mis teevad koostööd teiste sh ka riiklike võrgustikega. Maakonnas toimib MTÜ võrgustiku koostöö, mille tulemuseks on koostööprojektid ja ühisüritused.</t>
  </si>
  <si>
    <t>Vabatahtlike tegevuse arendamine: koolituste, infopäevade ja koolituste korralduses kaasaaitamine (partnerid)</t>
  </si>
  <si>
    <t>MTÜde raamatupidamiskoolitus (1 päev)</t>
  </si>
  <si>
    <t>MTÜ raamatupidamis- ja finantsalasele koolitusele on olnud vajadus igal aastal. Sihtgrupp eelkõige alustavad MTÜd.</t>
  </si>
  <si>
    <t>Ettevalmistus (8 h), grupi komplekteerimine (4 h),  osalemine (8 h), kokkuvõtted (4h). Tulemuseks kompetentsemad ühendust juhid.</t>
  </si>
  <si>
    <t>Õppereis koostöös Põlva MAKidega</t>
  </si>
  <si>
    <t xml:space="preserve">Koostööle suunatud õppereis, mille põhirõhk on vabtahtliku töö soodustamises ja vabatahtlikuks olemises. </t>
  </si>
  <si>
    <t>MTÜde maakondliku konverentsi korraldamine</t>
  </si>
  <si>
    <t xml:space="preserve">Eesmärk: tunnustada piirkonnas olulise teoga silmapaistnuid kolmanda sektori organisatsioone. </t>
  </si>
  <si>
    <t xml:space="preserve">Parimad MTÜd maakonnas välja toodud ning tunnustamise traditsoon loodud. Tundide arvu järsk kasv on 2010 a kogemusele - toimusid eelnevad meekonna kokkusaamised - 5x4 </t>
  </si>
  <si>
    <t>Osalemine erinevais Võru maakonna MTÜde arengukavade koostamise protsessides</t>
  </si>
  <si>
    <t>Avalike teenuste delegeerimise juhtimine maakonnas</t>
  </si>
  <si>
    <t>Valdkonnapõhiste edulugude kogumine ja levitamine</t>
  </si>
  <si>
    <t>MAK jätkab maakonna edulugude korjamist. Senine praktika näitab, et erinevate projetkide raames korjatud lugusid on väga raske hankida.</t>
  </si>
  <si>
    <t>MAKil on iga-aastaselt täiendatud edulugude andmebaas, seda saavad kasutada nii maakondlikud organisatsioonid kui ka partnerid.</t>
  </si>
  <si>
    <t>Osalemine Võru Maavalitsuse "Cultural landing" projektis</t>
  </si>
  <si>
    <t>Tulemuseks on maakondlik kultuuritöötajate võrgustik. Maakondliku kultuuriürituste kalendri valmimine.</t>
  </si>
  <si>
    <t>MAKi kaasamine maakondliku tähtsusega projekti - olemasoleva info ja toimiva võrgustiku haldajana.</t>
  </si>
  <si>
    <t>Osalemine maakonna integratsiooniprojekti  elluviimises (partnerina)</t>
  </si>
  <si>
    <t>Võrumaa turundamise projekti ettevalmistamine, koordineerimine jne</t>
  </si>
  <si>
    <t>EstLatVene programmi taotluse koostamine. Võrumaa kui atraktiivse turismipiirkonna turundamine lähivälismaal, ennekõike Loode- Venemaal (Pihkva ja Leningradi oblastites ning Peterburis) ja Põhja-Lätis</t>
  </si>
  <si>
    <t>Ühise vee-ettevõtte loomise analüüs</t>
  </si>
  <si>
    <t>Ühisteenuste osutamise võimaluste edasine välja töötamine ja omavalitsuste haldusalase koostöö võimaluste kaardistamine erinevate teenuste pakkumiseks</t>
  </si>
  <si>
    <t>Kaugtöökeskuste ja multifunktsionaalsete projektide edasiarendamine omavalitsustes ja tööstusalade väljaarendamisega seonduvad tegevused</t>
  </si>
  <si>
    <t>Eesmärk on, et omavalitsustes oleksid toimivad ettevõtluse arengut toetavad multifunktsionaalsed keskused. Multifnkeskused, arvestades KOV omapära ning sealset ettevõtluskeskkonda, aitavad kaasa ettevõtluskeskkonna avatumaks, lihtsamaks ja efektiivsemaks muutumisele. Kasusaajateks otsesemalt 5 omavalitsust, kuid kaudsemalt kõik Võrumaa omavalitsused.</t>
  </si>
  <si>
    <t>Valmib taotlus EstLatVene programmi ning ca 2-3 taotlust leader meetmesse</t>
  </si>
  <si>
    <t xml:space="preserve">Maakonna arendustöötajate ühisnõupidamispäevad </t>
  </si>
  <si>
    <t>Mitut omavalitsust hõlmavate probleemide tuvastamine, vajaduste kaardistamine ning ühisprojektide initsieerimine. Võrumaa omavalitsuste jätkusuutlik sotsiaalmajanduslik areng. Kasusaajad: Võrumaa omavalitsused ning neis elavad inimesed. Partnerid: Võrumaa omavalitsused, Võru Maavalitsu</t>
  </si>
  <si>
    <t>4 päeva aastas, eesmärk vahendada maakonna jaoks olulist infot, sh toetusprogrammide info, ettevõtluse hetkeseis jne</t>
  </si>
  <si>
    <t>Võrumaa Turismiarendusstrateegia elluviimise korraldamine</t>
  </si>
  <si>
    <t>VAA turismikoordinaator-projektijuht koordineerib turismistrateegia tegevuskava 2010-1013 väljatöötamist, mis hõlmab ettevalmistustöid, tegevuskava üldosa ja alapeatükki kirjelduste ettevalmist, sise- ja välisturugude reisikorraldajate ning ajakirjanike ekskursioonide läbiviimist ning uue Võrumaa brändisstrateegia kontseptsioonile kaasa aitamist.</t>
  </si>
  <si>
    <t>Piirkonna turismialase konkurentsivõime kasv, turismiettevõtete teenuse ja teeninduse kvaliteedi paranemine. Kasusaajad: Võrumaa turismiettevõtted, Võrumaa omavalitsused. Partnerid: Võru Maavalitsus, Võrumaa omavalitsused</t>
  </si>
  <si>
    <t>Seminaride ja õppereisi organiseerimine omavalitsuste arendustöötajatele nende arendusvõimekuse tõstmiseks</t>
  </si>
  <si>
    <t>Siin all on mõeldud omavalitsuste külastamist, et tutvuda elluviidud projektide ja arendusinvesteeringutega ning seda kogemust omavahel hiljem jagada ning üksteiselt õppida. Antud tegevus planeeritud koostöös maakondlike partneritega, nagu Maavalitsus ja Europe Direct.</t>
  </si>
  <si>
    <t>Plaanis on läbi viia 3 seminari-nõupidamist ja üks õppereis.</t>
  </si>
  <si>
    <t>Omavalitsusjuhtide ühise õppereisi projektitaotluse koostamine</t>
  </si>
  <si>
    <t>Koostada taotlus haldusvõimekuse tõstmise programmi.</t>
  </si>
  <si>
    <t>Valminud taotlus</t>
  </si>
  <si>
    <t>Eesmärk on töötada välja Võru maakonna noorte ettevõtlikkusele suunatud projektide läbiviimise ja rahastamise kontseptsioon.</t>
  </si>
  <si>
    <t xml:space="preserve"> Tegevused: 1. Partnerite kokku kutsumine ja nõrkuskohtade välja selgitamine 2. Koosolekute (kaks koosolekut) korraldamine ja osalemine 3. Visiooni (sh kontseptsiooni) välja töötamisel osalemine 4. Visiooni (sh kontseptsiooni)  tutvustamine rahastajatele ja kandideerijatele.</t>
  </si>
  <si>
    <t>Eesmärk on selle nädala jooksul tõsta ühiskonna ettevõtlikkusteadlikkust ning arendada ettevõtjate teadmisi. Nädala teema on sama, mis EASi välja kuulutatud teema. Töötunnid on kujunenud 2010 ja 2011.a. korraldatud Võrumaa ettevõtlusnädala põhjal. VAA roll on olla nii koordineeriv, kui ka kontseptsiooni välja mõtlemine, kontseptsiooni realiseerimine, reklaamimine, sihtgrupi teavitamine ja läbihelistamine, eelarve leidmine, partnerite leidmine ja aruandluse/kokkuvõtete tegemine. Ressurss erinevatelt partneritelt ja VAA eelarvest. Tegevused: 1. partnerite leidmine (15h), 2. koosolekute ettevalmistamine, protokollimine ja läbiviimine (50h). 3. Nädala kava koostamine ja esinejate leidmine (50h) 3. Suhtlemine meediaga ja otseturundus (50). 4. Üritustel osalemine (35) 5.aruandlus ja järeltegevused (30)</t>
  </si>
  <si>
    <t>Ettevõtjad, maakonna elanikud ja arendusorganisatsioonid on saanud juurde erinevaid erialala ja üldteadmisi ettevõtlikkusest. Ettevõtjad on hakanud rohkem omavahel suhtlema ja on teadlikumad üksteise teenustest/toodetest. Potentsiaalseteks partneriteks on Võru linnavalitsus, Eesti Töötukassa, VKHK, Europe Direct, Võru Maavalitsus, VOL ja suuremad ettevõtted. Osalejaid ca 250-300</t>
  </si>
  <si>
    <t>Tegemist on jätkuprojektiga, mille tegevused lõppevad 2012.a III kvartali alguses. Projekti rahastati 2009.a eelarve 760 000 eesti krooni ehk 48 500 eurot. VAA on projekti juhtpartner. Tegevusi viib ellu turismikoordinaator, kogu projekti juhtimine, suhtlemine, materjali koondamine viiakse ellu VAA poolt. Rahastus on saadud Leaderist ja partneriteks on Võru Maavalitsus ja MTÜ Võrumaa Turismiliit. Kokku on 13 tegevust: 1. Seminarid; 2. Tootekataloog; 3. Turismikaart; 4. Messiboks; 5.Tourest 2011 osalemine; 6. Balttour 2011 osalemine; 8.Meenekotid; 9.Siseturismi road-show Tallinnas ja Ida-Virumaal; 10.Maakonna välikaaridd ja infotahvlid; 11.seinakaardid; 12.Trükis Võrumaa Suvi 2011; 13.visitvoru uuendus. Kõiki neid teguvsi koordineerib ja viib ellu Võrumaa Arenguagentuur 2011.aastal.VAAst on selle projektiga seotud 2 inimest. Kokku korraldatakse 8 seminari, kus ka osaletakase ja aitakse seminari läbiviijal organiseerida ruumid, teavitada sihtgruppi ning lõpuks vormistada minimaalselt 8 paketti. Ülejäänud tegevusted organiseerib kõik VAA.                                                                                                                            Eesmärkide saavutamise mõju:Projekti eesmärkide realiseerimine parandab Võrumaa konkurentsivõimet turismi- ja puhkemajanduse toodete ja teenuste turul, arendab ettevõtete koostööd, tõstab pakutavate toodete kvaliteeti ning võimaldab mitmekesistada ühiste elamustoodete ja teenuste valikut. Potentsiaalsete külastajate informeerituse paranemine tänu läbiviidavale süsteemsele ja pikaajaliselt planeeritud turundustegevusele; teenuste ja toodete kvaliteedi ning valiku mitmekesistumine tänu täiustunud ja kvaliteetsemale turismi väikeinfrastruktuurile toovad kaasa suureneva turistide arvu, pikema külastusaja ning külastuste sesoonsuse vähenemise.</t>
  </si>
  <si>
    <t>Projekt lõppeb aastal 2012. Eesmärk on parandada Võrumaa atraktiivsust ja elukvaliteeti läbi ettevõtluse põhiteenuste kättesaadavuse võimaldamise, et aidata kaasa piirkonna sotsiaalse ja majandusliku mahajäämuse ning rahvaarvu vähenemise negatiivsete arengute pidurdamise.</t>
  </si>
  <si>
    <t>Kagu-Eesti Puiduklaster on avaldanud soovi, et VAA oleks jätkuvalt nende partner edasistes tegevustes ning aitaks nõu ja jõuga kaasa tegevuse koordineerimisele ning nõustamisele, seetõttu oleem ka planeerinud siia jätkuvalt tegevustunde. Toimub osalemine nõupidamisel ning ettevõtjatega suhtlemine ja projektinõustamine. Osalemine ca 4 töökoosolekul.</t>
  </si>
  <si>
    <t>Eesmärk on aidata kaasa Kagu-Eesti Puiduklastri aktiivsele edasisele toimimisele ja koordineerimisele. Soov on, et jõutaks 2012.a põhitaotluse koostamiseni.</t>
  </si>
  <si>
    <t>Soov on algatada  viie maakonna, Pärnu, Viljandi, Põlva, Võru ja Valga metallivaldkonna ettevõtjate ühise koolitus- ja koostööprojekt, eesmärgiga suurendada piirkonna  metallitöötlemise ja masinaehituse valdkonna ettevõtete ühistegevuse abil konkurentsi- ja koostöövõimet tegutsemiseks erinevatel sihtturgudel. Viiakase läbi viie maakonna metalliettevõtjate seminar. Seminari käigus selgitatakse välja ettevõtjate probleemid ja kitsaskohad. Koostatakse  2012 aastaks ühistegevuste teostamiseks tegevuskava.Võrumaalt osaleb antud tegevustes 6 ettevõtet.</t>
  </si>
  <si>
    <t>Eesmärk on kaardistada  Võrumaa ettevõtluskeskond 2009-2011 aasta majandusnäitajate alusel. Seda selleks, et kasvatada võimekust paremini ellu viia ettevõtlusnõustamist ning sellega seotud proaktiivseid tegevusi. Analüüs toimub statistikaametist saadud 2009 , 2010  ja 2011 Võrumaa ettevõtete näitajate alusel ,vaatluse all on hetkel kõik ettevõtlussektorid eraldi, siis piirkonna ja omavalitsuse lõikes. Analsüüime ettevõtete  käivet, bilansimahtu, kasumit, investeeringute suurus ja  võimekust, laenukoormust, töötajate arvu, kapitaliseeritust.  Peame seda oluliseks, kuna ilma võimalikult täpse ülevaateta, ei ole võimalik panustada ettevõtluskeskkonna paremaks muutmisesse. Edaspidi on  see materjal sisendiks edasistes planeeritavates ettevõtlusalastest tegevustes, nagu ka artiklites, uuringutes, TTA-des jne. Analüüsi koostamisega tegeleb VAA-s ettevõtluskonsultant Ivi Martens, kellel on olemas ka vastav finantsalane kompetents. Info avaldatakse Võru maavalitsuse kodeleheküljel ja Võrumaa Arenguagentuuri kodulehel. Samuti plaanime infot avaldada ka loodaval InvestinVõru kodulehel. Tulemused saavad olema avalikult kättesaadavad. Samuti tutvustatakse tulemusi valdade ümarlaudadel vastavalt vajadusele ning olulisel määral keskendutakse selle tutvustamisele Võrumaa ettevõtlusnädalal.</t>
  </si>
  <si>
    <t>Projekti raames soetatakse 2012.a seadmed, mis võimaldavad väiketöötlejatel  katsetada ja testida uusi tooteid. Tootearenduse seadmed koosnevad tsentrifugaalsest mahlapressist, köögivilja tükeldajast ja keedukatlast.  
Planeeritud on korraldada 2 koolitust.
Koolitused 2012.a. on järgmised: 
1) marja-, puu, -ja köögivilja tehnoloogia
2) väiketoidutöötlemise tehnoloogiatehnoloogia,tootearenduse, turunduse, müügi ja pakendamise osas. Kokku on planeeritud läbi viia 5 koolitust aastas.Projekti tulemusena suureneb väiketoidutöötlejate konkurentsivõime,mille läbi kasvab nii ettevõtjate ettevõtlusaktiivsus,lisandväärtus kui ka müügikäive tervikuna. Uute tehnoloogiate kasutuselevõtt võimaldab läbi tootearenduse tuua turule UMA MEKK kaubamärgi all uusi tooteid.</t>
  </si>
  <si>
    <t>VTA poolt maakonnas korraldatavate koolitusinfo levitamine ja koolitusgrupi kolmplekteerimine.                                    VTA tegevuste kajastamine  osalenute CV-des (teadlikkuse kasvatamine VTA-tegevuse kajastamistes endi elulugudes).</t>
  </si>
  <si>
    <t xml:space="preserve">Vabatahtlike tegevuse koordineerimie ja vabatahtliku passi pidamise ja olemasolu tutvustamine. </t>
  </si>
  <si>
    <t>Projekti tegevused jätkuvad aastal 2012. MAK poolt valmib eeluuring ehk raport, milles selgub Võrumaa MTÜ-de ja KOVide võimekus ja valmisolek erinevaid teenuseid üle anda ja üle võtta. Tegemist on koostööprojektiga.</t>
  </si>
  <si>
    <t xml:space="preserve">Maakonna KOVid ja MTÜd teevad sisukat koostööd, mis saab alguse ühiskoolitustest ja maakonnas läbiviidProjekt lõppeb aastal 2012.a. Maakonna KOVid ja MTÜd teevad sisukat koostööd, mis saab alguse ühiskoolitustest ja maakonnas läbiviidud uuringust.  Tegevuse tulemusena sõlmitakse eeldatavast vähamalt 3 uut teenuste üleandmisega soetud lepingutud uuringust. Kohtumiste tulemusena valmivad piirkondlikud infolehed valmisolekust teensute arendamiseks nii MTÜ kui KOV poolt. </t>
  </si>
  <si>
    <t>Ettevalmistada ühisarutluseks olemasoleva olukorra kirjeldus koos trassidega. Leida võimalus TTA teostamiseks, koostada lähteülesanne. Selgitada välja huvitatud osapoolte vajadused ning korraldada/ koordineerida ühiskoosolekuid asjaosalistega. Ühise vee-ettevõtte loomise analüüs. Tulemuseks kirjeldus.</t>
  </si>
  <si>
    <t>Valmib kirjeldus olemasolevast olukorrast ja võimalikust juriidilisest kehast ning selgunud on konkreetsemalt asjast huvitatud osapooled. Ca 3-6 nõupidamist.</t>
  </si>
  <si>
    <t>Valmib esmane analüüs. Viiakse läbi ametikohtade analüüs omavalitsuste ja töökoormuste lõikes. Seejärel otsustavad omavalitsused, milline ühine tegutsemisviis on kõige optimaalsem ning otsustatakse koormus, töökoha asukoht (mitu KOVi, VOL, Agentuur või teenuse sisseostmine) ja tehakse ülevaade</t>
  </si>
  <si>
    <t>Valmib kaardistus võimalike koostöövõimaluste üle erinevate omavalitsuste poolt osutatavate teenuste osas ning ettepanekud ja lahendused, kuidas koos oleks võimalik osutada avalikke teenuseid efektiivsemalt ja kvaliteetsemalt. Kasusaajatakes kõik omavalitsused Võrumaal. Eesmärgiks korraldada volikogu esimeeste ja vallavanemate ümarlauad ning arutada ühisteenuste osutamise võimalusi - selleks, et ühisametnikud või lepingulised töötajad oleks võimalik 2013.a algusest tööle võtta. Valmib taotlus antud teemaga tutvumiseks Norden programmi ning, kui avaneb, Tarkade Otsuste, programmi. Toimub ka seejärel järjekordsed ümarlauad aruteluks ja tutvustamiseks. Hetkel raske progrnoosida täpset arvu, kuid 4-8 kohtumist.</t>
  </si>
  <si>
    <t xml:space="preserve">TOTS projekt: Noorte ettevõtlikkuse kasvatamine maakonnas - ühisprojekt Võru, Valga ja Põlva vahel </t>
  </si>
  <si>
    <t>(eelmine aasta oli selle asemel projekt kutseõppuritele)</t>
  </si>
  <si>
    <t xml:space="preserve">Õppereisi eesmärk on, et ettevõtjad tutvuksid oma piirkonna (L-Eesti) teiste ettevõtjatega, õpiksid nende kogemustest,misläbi paraneks nende toodete/teenuste kvaliteet. </t>
  </si>
  <si>
    <t>VAA koosatab päevakava, helistab läbi vastuvõtjad ja leiab sobiliku aja. Suhtleb ettevõtjatega ning osaleb reisil ning teeb kokkuvõtte reisil nähtud, kuuldust jne.</t>
  </si>
  <si>
    <t xml:space="preserve">Eesmärk on tunnustada ettevõtjaid maakondlikul tasemel ning märgata meie seas nn tähti. </t>
  </si>
  <si>
    <t>VAA aitab kaasa konkursi korraldamisele, nominentide kriteeriumite välja töötamisele, nominentide analüüsimisele ja tänuavalduste formuleerimisele.</t>
  </si>
  <si>
    <t>arengukava</t>
  </si>
  <si>
    <t>Kaasrahastab Võrumaa Omavalitsuste Liit</t>
  </si>
  <si>
    <t>Ettevõtjatele on edastatud valdkonda puudutavat infot</t>
  </si>
  <si>
    <t>Konsultant edastab info sihtgrupile, kas kodulehe või meililistide kaudu.</t>
  </si>
  <si>
    <t>Ettevõtlusalase nõustamise ning valdkonnapõhise info andmiseks vajalik töö</t>
  </si>
  <si>
    <t>Informatsiooni otsimine internetist, kohtumine erinevate partneritega ja info jagamine ning analüüs</t>
  </si>
  <si>
    <t>Töö infoga ning kontaktide edastamine</t>
  </si>
  <si>
    <t>Eraturu kontakte on vahendatud vähemalt 10 korral</t>
  </si>
  <si>
    <t xml:space="preserve">Teabepäevadel/infopäevadel osalenud on saanud vajaliku informatsiooni oma tegevust puudutavatele küsimustele, tutvustatud uue programmeerimisperioodi võimalusi </t>
  </si>
  <si>
    <t>Infopäevade ettevalmistamine, vajadusel lektorite leidmine, ruumid ja muu korralduslik töö</t>
  </si>
  <si>
    <t>Ettevõtete analüüs ja kliendibaasi loomine toimub vastavalt EAS tellimusele.</t>
  </si>
  <si>
    <t>Tööaeg kulub ettevõtjatega suhtlemisele ja Navisioni täitmisele</t>
  </si>
  <si>
    <t>Nõustamistöö</t>
  </si>
  <si>
    <t>Alustanud on 7-10 uut ettevõtet</t>
  </si>
  <si>
    <t>Nõustamise käigus ning sellele tulemusel on 20 ettevõtjat koostanud äriplaani oma ettevõtte alustamiseks</t>
  </si>
  <si>
    <t>Nõustatud on 20 klienti, kellest toetust on saanud 8 ettevõtja äriplaanid</t>
  </si>
  <si>
    <t xml:space="preserve">5 Potensiaalset alustavat ettevõtjat on nõustatud </t>
  </si>
  <si>
    <t>10 kliente on nõustatud</t>
  </si>
  <si>
    <t xml:space="preserve">Nõustatud vähemalt 40 klienti ja valminud 15 äriplaani. </t>
  </si>
  <si>
    <t>10 AEV on nõustatud</t>
  </si>
  <si>
    <t>45 klienti on nõustatud</t>
  </si>
  <si>
    <t>Konkursi eesmärk on mitmekesistada Võru maakonna ja Võru linna (edaspidi piirkonda) tutvustavate ning piirkonna mainet kujundavate suveniiride valikut ning virgutada kohalikku loomepotentsiaali ehk loome ettevõtjaid</t>
  </si>
  <si>
    <t>Tegevus: 1. meeskonna moodustamine 2. projekti kirjutamine 3. konkursi tingimuste koostamine 4. kohalike ettevõtjate leidmine ja nendega suhtlemine 5. konkursi läbiviimine ja hindamine.</t>
  </si>
  <si>
    <t>Eesmärk on teavitada Lõuna-Eesti elanikke (ehk potentsiaalseid külastajaid) Võrumaa turismiettevõtjate tegevustest/toodetest ja valmisolekust turismihooaegadeks (suvi ja talv). Tegevused: 1. Koosolekute ette valmistamine ja läbiviimine (6h) 2. Partnerite ja turismiettevõtjatega suhtlemine (20h)  3. kolme reklaamtrükise jaoks info kogumine ning trükikõlbulikuks muutmine (30h) 4. ajakirjanike ja meediaga suhtlemine (10h) 5. ürituste turundamine Tourest messil (30h) 6. Ürituste läbiviimine (18h) 7. aruandlus (6h)</t>
  </si>
  <si>
    <t>Kahe turismihooaja avamine, valminud trükised</t>
  </si>
  <si>
    <t>MTÜdele on edastatud valdkonda puudutavat infot</t>
  </si>
  <si>
    <t>Valdkondliku töö teostamiseks vajaliku statistika ja informatsiooni läbi töötamine</t>
  </si>
  <si>
    <t>Konsultant koondab info ning selekteerib kasusaajatele vajaliku  ja edastab</t>
  </si>
  <si>
    <t>Aastaringselt toimub arenduskeskuse koduleheküljele informatsiooni edastamine ja lehe edasi arendamine, täiendamine</t>
  </si>
  <si>
    <t xml:space="preserve">Valdkondliku info edastamine ja info ülesse panemine koduleheküljele </t>
  </si>
  <si>
    <t>MTÜde analüüs ja kliendibaasi loomine toimub vastavalt EAS tellimusele.</t>
  </si>
  <si>
    <t>MTÜ konsultandi osalemine MAK infosüsteemis moderaatorina.</t>
  </si>
  <si>
    <t>MAKIse infosüsteemi administreerimine</t>
  </si>
  <si>
    <t>Maakonnas on tegevust alustanud 10 uut MTÜd või seltsingut</t>
  </si>
  <si>
    <t>Suurim rõhk on projekti ideede nõustamisel, mitte toetusprogrammide tutvustamisel. Arvestuse pidamine Navisionist eraldi, sest seal puudub info taotluste esitamiste kohta.</t>
  </si>
  <si>
    <t>Projektinõustamise tulemusel valmib ning esitatakse erinevatele rahastusinstitutsiooidele vähemalt 30 projekti.</t>
  </si>
  <si>
    <t>Nõustatud on 45 klienti</t>
  </si>
  <si>
    <t>Nõustatud on 10 klienti</t>
  </si>
  <si>
    <t>10 MTÜd on nõustatud muude vajalikel teemadel</t>
  </si>
  <si>
    <t xml:space="preserve">Ressursi kokkuhoiu tingimustes Võrumaa MTÜ silmaringi laiendamine vabatahtliku temaatika arendamisel. </t>
  </si>
  <si>
    <t>Olemasolevate arengukavad (MTÜ Linamuuseum, Kurenurme Külaselts, Sõmerpalu valla külade arengukava muutmine, Voki piirkonna arengukava) on kaasajastatud.</t>
  </si>
  <si>
    <t>Arengukava töögruppide juhtimine, protsessijuhtimine. Arengukava ajakava koostamise nõustamine ja juhtimine</t>
  </si>
  <si>
    <t>Lõimumisprotsesside tekitamine Ida-Virumaa ning Võrumaa elanike vahel. Eesti riiki ja kodanikke paremini mõistvad elanikud.</t>
  </si>
  <si>
    <t>VAA võrgsustikuinfo, MTÜ alane inforamtsioon projektitegevustes sisendina. Konsultant nõustab projektitaotluse koostamist ning elluviimist. Tegevuste käigus on VAA vastutusalas e-riigi ja erinevate id-kaardi ja elektroonsete vahendite tutvustamine</t>
  </si>
  <si>
    <t>KOVidele on edastatud valdkonda puudutavat infot</t>
  </si>
  <si>
    <t>KOVide nõustamise ning valdkonnapõhise info andmiseks vajalik töö</t>
  </si>
  <si>
    <t>Eraturu kontakte on vahendatud vähemalt 5 korral</t>
  </si>
  <si>
    <t>Teadlikkuse tõstmine arendusvõimalustest, toetusmeetmetest ning VAA tööst</t>
  </si>
  <si>
    <t>Artiklid, pressiteated ning info listides</t>
  </si>
  <si>
    <t xml:space="preserve">Avaliku sektori info on kogutud ja pidevalt värskendatud andmebaas koostöös maavalitsuse ja omavalitsustega. </t>
  </si>
  <si>
    <t>Avaliku sektori arendustegevuse/projektiinfo on uuendatud</t>
  </si>
  <si>
    <t>KOV arendustegevuste nõustamine valmistudes järgmiseks programmeerimisperioodiks. KOV arengukavade ja strateegiate läbi töötamine ja nõustamine k.a. finantsstrateegia tegevuste planeerimine strateegiatesse. Prioriteetide, tegevuste ja investeeringutekavade üle vaatamine ning nende viimine vastavusse strateegia eemärkide ja visiooniga.</t>
  </si>
  <si>
    <t>KOV strateegiate läbi töötamine, kohtumine KOV juhtide ja arendustöötajatega arutamaks järgmise perioodi prioriteete. Tegevust viiakse ellu koostöös omavalitsuste liidu juhiga.</t>
  </si>
  <si>
    <t>Vähem arendusressurssi omavate kahe omavalitsuse arendusabi</t>
  </si>
  <si>
    <t>Töö kahe vallaga, Mõniste ja Lasva</t>
  </si>
  <si>
    <t>Kohalike omavalitsuste tervikliku arengu toetamine läbi arengukavade nõustamise</t>
  </si>
  <si>
    <t>Arengukava uuendamise protsessis osalemine, töörühmade juhtimine, ajakava koostamise nõustamine jne</t>
  </si>
  <si>
    <t>Kohalike omavalitsuste projektide nõustamine. Koostöös on jõutud 5 projekti koostamiseni</t>
  </si>
  <si>
    <t xml:space="preserve"> Ideedele rahastamisvõimaluste otsimine, vormistuslike ja tehniliste lahenduste leidmine</t>
  </si>
  <si>
    <t>Nõustatud 13 klienti</t>
  </si>
  <si>
    <t>KOV erinevate valdkondade nõustamised.</t>
  </si>
  <si>
    <t xml:space="preserve"> Ideedele rahastamisvõimaluste otsimine</t>
  </si>
  <si>
    <t>Huvigruppide kokku kutsumine, huvide kaardistamine ja välja selgitamine. Selle alusel taotluse koostamine</t>
  </si>
  <si>
    <t>Strateegiliselt oluline tegevus. Kuigi informeeritus on paranenud peame seda endiselt strateegiliselt oluliseks tegevuseks ka järgnevatel aastatel. Info VAA, toetuste, nõustamiste ja muu kohta</t>
  </si>
  <si>
    <t>1 üllitis kuus</t>
  </si>
  <si>
    <t>EAS Turism 12782, Võrumaa omavalitsuste liit 3950 ning TIK müügitulu 1528</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</si>
</sst>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_-* #,##0.00\ _€_-;\-* #,##0.00\ _€_-;_-* &quot;-&quot;??\ _€_-;_-@_-"/>
    <numFmt numFmtId="165" formatCode="_-* #,##0\ _€_-;\-* #,##0\ _€_-;_-* &quot;-&quot;??\ _€_-;_-@_-"/>
    <numFmt numFmtId="166" formatCode="_-* #,##0.0\ _€_-;\-* #,##0.0\ _€_-;_-* &quot;-&quot;??\ _€_-;_-@_-"/>
  </numFmts>
  <fonts count="11" x14ac:knownFonts="1">
    <font>
      <sz val="11"/>
      <color theme="1"/>
      <name val="Calibri"/>
      <family val="2"/>
      <charset val="186"/>
      <scheme val="minor"/>
    </font>
    <font>
      <sz val="11"/>
      <name val="Calibri"/>
      <family val="2"/>
      <charset val="186"/>
      <scheme val="minor"/>
    </font>
    <font>
      <sz val="11"/>
      <color theme="1"/>
      <name val="Calibri"/>
      <family val="2"/>
      <charset val="186"/>
      <scheme val="minor"/>
    </font>
    <font>
      <b/>
      <sz val="11"/>
      <color theme="1"/>
      <name val="Calibri"/>
      <family val="2"/>
      <charset val="186"/>
      <scheme val="minor"/>
    </font>
    <font>
      <sz val="9"/>
      <color indexed="81"/>
      <name val="Tahoma"/>
      <family val="2"/>
      <charset val="186"/>
    </font>
    <font>
      <b/>
      <sz val="9"/>
      <color indexed="81"/>
      <name val="Tahoma"/>
      <family val="2"/>
      <charset val="186"/>
    </font>
    <font>
      <i/>
      <sz val="11"/>
      <color theme="1"/>
      <name val="Calibri"/>
      <family val="2"/>
      <charset val="186"/>
      <scheme val="minor"/>
    </font>
    <font>
      <i/>
      <sz val="11"/>
      <name val="Calibri"/>
      <family val="2"/>
      <charset val="186"/>
      <scheme val="minor"/>
    </font>
    <font>
      <sz val="9"/>
      <color indexed="81"/>
      <name val="Tahoma"/>
      <charset val="1"/>
    </font>
    <font>
      <b/>
      <sz val="9"/>
      <color indexed="81"/>
      <name val="Tahoma"/>
      <charset val="1"/>
    </font>
    <font>
      <sz val="10"/>
      <name val="Arial"/>
      <family val="2"/>
      <charset val="186"/>
    </font>
  </fonts>
  <fills count="14">
    <fill>
      <patternFill patternType="none"/>
    </fill>
    <fill>
      <patternFill patternType="gray125"/>
    </fill>
    <fill>
      <patternFill patternType="solid">
        <fgColor rgb="FFFFFF00"/>
        <bgColor indexed="64"/>
      </patternFill>
    </fill>
    <fill>
      <patternFill patternType="solid">
        <fgColor theme="6" tint="0.79998168889431442"/>
        <bgColor indexed="64"/>
      </patternFill>
    </fill>
    <fill>
      <patternFill patternType="solid">
        <fgColor theme="6" tint="0.59999389629810485"/>
        <bgColor indexed="64"/>
      </patternFill>
    </fill>
    <fill>
      <patternFill patternType="solid">
        <fgColor theme="9" tint="0.79998168889431442"/>
        <bgColor indexed="64"/>
      </patternFill>
    </fill>
    <fill>
      <patternFill patternType="solid">
        <fgColor theme="4" tint="0.79998168889431442"/>
        <bgColor indexed="64"/>
      </patternFill>
    </fill>
    <fill>
      <patternFill patternType="solid">
        <fgColor theme="4" tint="0.59999389629810485"/>
        <bgColor indexed="64"/>
      </patternFill>
    </fill>
    <fill>
      <patternFill patternType="solid">
        <fgColor theme="9" tint="0.59999389629810485"/>
        <bgColor indexed="64"/>
      </patternFill>
    </fill>
    <fill>
      <patternFill patternType="solid">
        <fgColor theme="0" tint="-0.14999847407452621"/>
        <bgColor indexed="64"/>
      </patternFill>
    </fill>
    <fill>
      <patternFill patternType="solid">
        <fgColor theme="8" tint="0.79998168889431442"/>
        <bgColor indexed="64"/>
      </patternFill>
    </fill>
    <fill>
      <patternFill patternType="solid">
        <fgColor rgb="FFFFC000"/>
        <bgColor indexed="64"/>
      </patternFill>
    </fill>
    <fill>
      <patternFill patternType="solid">
        <fgColor indexed="9"/>
        <bgColor indexed="64"/>
      </patternFill>
    </fill>
    <fill>
      <patternFill patternType="solid">
        <fgColor theme="0"/>
        <bgColor indexed="64"/>
      </patternFill>
    </fill>
  </fills>
  <borders count="24">
    <border>
      <left/>
      <right/>
      <top/>
      <bottom/>
      <diagonal/>
    </border>
    <border>
      <left style="thin">
        <color indexed="64"/>
      </left>
      <right/>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right/>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thin">
        <color indexed="64"/>
      </right>
      <top/>
      <bottom style="double">
        <color indexed="64"/>
      </bottom>
      <diagonal/>
    </border>
    <border>
      <left/>
      <right/>
      <top/>
      <bottom style="double">
        <color indexed="64"/>
      </bottom>
      <diagonal/>
    </border>
    <border>
      <left style="thin">
        <color indexed="64"/>
      </left>
      <right/>
      <top/>
      <bottom style="double">
        <color indexed="64"/>
      </bottom>
      <diagonal/>
    </border>
    <border>
      <left/>
      <right style="thin">
        <color indexed="64"/>
      </right>
      <top style="double">
        <color indexed="64"/>
      </top>
      <bottom style="medium">
        <color indexed="64"/>
      </bottom>
      <diagonal/>
    </border>
    <border>
      <left/>
      <right/>
      <top style="double">
        <color indexed="64"/>
      </top>
      <bottom style="medium">
        <color indexed="64"/>
      </bottom>
      <diagonal/>
    </border>
    <border>
      <left style="thin">
        <color indexed="64"/>
      </left>
      <right/>
      <top style="double">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s>
  <cellStyleXfs count="4">
    <xf numFmtId="0" fontId="0" fillId="0" borderId="0"/>
    <xf numFmtId="9" fontId="2" fillId="0" borderId="0" applyFont="0" applyFill="0" applyBorder="0" applyAlignment="0" applyProtection="0"/>
    <xf numFmtId="164" fontId="2" fillId="0" borderId="0" applyFont="0" applyFill="0" applyBorder="0" applyAlignment="0" applyProtection="0"/>
    <xf numFmtId="0" fontId="10" fillId="0" borderId="0"/>
  </cellStyleXfs>
  <cellXfs count="116">
    <xf numFmtId="0" fontId="0" fillId="0" borderId="0" xfId="0"/>
    <xf numFmtId="9" fontId="0" fillId="0" borderId="0" xfId="1" applyFont="1" applyAlignment="1">
      <alignment wrapText="1"/>
    </xf>
    <xf numFmtId="9" fontId="0" fillId="0" borderId="0" xfId="1" applyFont="1" applyBorder="1" applyAlignment="1">
      <alignment wrapText="1"/>
    </xf>
    <xf numFmtId="9" fontId="0" fillId="0" borderId="7" xfId="1" applyFont="1" applyBorder="1" applyAlignment="1">
      <alignment wrapText="1"/>
    </xf>
    <xf numFmtId="9" fontId="0" fillId="0" borderId="8" xfId="1" applyFont="1" applyBorder="1" applyAlignment="1">
      <alignment wrapText="1"/>
    </xf>
    <xf numFmtId="9" fontId="0" fillId="2" borderId="0" xfId="1" applyFont="1" applyFill="1" applyBorder="1" applyAlignment="1">
      <alignment wrapText="1"/>
    </xf>
    <xf numFmtId="0" fontId="3" fillId="0" borderId="2" xfId="0" applyFont="1" applyBorder="1" applyAlignment="1">
      <alignment wrapText="1"/>
    </xf>
    <xf numFmtId="9" fontId="3" fillId="2" borderId="3" xfId="1" applyFont="1" applyFill="1" applyBorder="1" applyAlignment="1">
      <alignment wrapText="1"/>
    </xf>
    <xf numFmtId="165" fontId="0" fillId="0" borderId="0" xfId="2" applyNumberFormat="1" applyFont="1" applyAlignment="1">
      <alignment wrapText="1"/>
    </xf>
    <xf numFmtId="9" fontId="0" fillId="0" borderId="9" xfId="1" applyFont="1" applyBorder="1" applyAlignment="1">
      <alignment wrapText="1"/>
    </xf>
    <xf numFmtId="9" fontId="0" fillId="0" borderId="13" xfId="1" applyFont="1" applyBorder="1" applyAlignment="1">
      <alignment wrapText="1"/>
    </xf>
    <xf numFmtId="9" fontId="0" fillId="0" borderId="12" xfId="1" applyFont="1" applyBorder="1" applyAlignment="1">
      <alignment wrapText="1"/>
    </xf>
    <xf numFmtId="9" fontId="0" fillId="9" borderId="10" xfId="1" applyFont="1" applyFill="1" applyBorder="1" applyAlignment="1">
      <alignment wrapText="1"/>
    </xf>
    <xf numFmtId="9" fontId="0" fillId="9" borderId="9" xfId="1" applyFont="1" applyFill="1" applyBorder="1" applyAlignment="1">
      <alignment wrapText="1"/>
    </xf>
    <xf numFmtId="0" fontId="1" fillId="0" borderId="0" xfId="0" applyFont="1" applyAlignment="1">
      <alignment wrapText="1"/>
    </xf>
    <xf numFmtId="9" fontId="0" fillId="0" borderId="16" xfId="1" applyFont="1" applyBorder="1" applyAlignment="1">
      <alignment wrapText="1"/>
    </xf>
    <xf numFmtId="9" fontId="0" fillId="9" borderId="16" xfId="1" applyFont="1" applyFill="1" applyBorder="1" applyAlignment="1">
      <alignment wrapText="1"/>
    </xf>
    <xf numFmtId="9" fontId="0" fillId="9" borderId="15" xfId="1" applyFont="1" applyFill="1" applyBorder="1" applyAlignment="1">
      <alignment wrapText="1"/>
    </xf>
    <xf numFmtId="9" fontId="0" fillId="0" borderId="0" xfId="1" applyFont="1" applyFill="1" applyBorder="1" applyAlignment="1">
      <alignment wrapText="1"/>
    </xf>
    <xf numFmtId="0" fontId="1" fillId="0" borderId="0" xfId="0" applyFont="1" applyFill="1" applyAlignment="1">
      <alignment horizontal="center" wrapText="1"/>
    </xf>
    <xf numFmtId="0" fontId="3" fillId="2" borderId="18" xfId="0" applyFont="1" applyFill="1" applyBorder="1" applyAlignment="1">
      <alignment wrapText="1"/>
    </xf>
    <xf numFmtId="9" fontId="3" fillId="2" borderId="19" xfId="1" applyFont="1" applyFill="1" applyBorder="1" applyAlignment="1">
      <alignment wrapText="1"/>
    </xf>
    <xf numFmtId="0" fontId="0" fillId="0" borderId="0" xfId="0" applyFont="1" applyAlignment="1">
      <alignment wrapText="1"/>
    </xf>
    <xf numFmtId="0" fontId="0" fillId="0" borderId="8" xfId="0" applyFont="1" applyBorder="1" applyAlignment="1">
      <alignment wrapText="1"/>
    </xf>
    <xf numFmtId="0" fontId="6" fillId="0" borderId="0" xfId="0" applyFont="1" applyAlignment="1">
      <alignment wrapText="1"/>
    </xf>
    <xf numFmtId="0" fontId="0" fillId="0" borderId="13" xfId="0" applyFont="1" applyBorder="1" applyAlignment="1">
      <alignment wrapText="1"/>
    </xf>
    <xf numFmtId="0" fontId="0" fillId="9" borderId="16" xfId="0" applyFont="1" applyFill="1" applyBorder="1" applyAlignment="1">
      <alignment wrapText="1"/>
    </xf>
    <xf numFmtId="0" fontId="0" fillId="0" borderId="16" xfId="0" applyFont="1" applyBorder="1" applyAlignment="1">
      <alignment wrapText="1"/>
    </xf>
    <xf numFmtId="0" fontId="0" fillId="0" borderId="0" xfId="0" applyFont="1" applyBorder="1" applyAlignment="1">
      <alignment wrapText="1"/>
    </xf>
    <xf numFmtId="0" fontId="0" fillId="0" borderId="9" xfId="0" applyFont="1" applyBorder="1" applyAlignment="1">
      <alignment wrapText="1"/>
    </xf>
    <xf numFmtId="0" fontId="0" fillId="0" borderId="0" xfId="0" applyFont="1" applyFill="1" applyAlignment="1">
      <alignment wrapText="1"/>
    </xf>
    <xf numFmtId="0" fontId="0" fillId="2" borderId="0" xfId="0" applyFont="1" applyFill="1" applyAlignment="1">
      <alignment wrapText="1"/>
    </xf>
    <xf numFmtId="0" fontId="0" fillId="0" borderId="1" xfId="0" applyFont="1" applyBorder="1" applyAlignment="1">
      <alignment wrapText="1"/>
    </xf>
    <xf numFmtId="0" fontId="0" fillId="2" borderId="0" xfId="0" applyFont="1" applyFill="1" applyBorder="1" applyAlignment="1">
      <alignment wrapText="1"/>
    </xf>
    <xf numFmtId="2" fontId="0" fillId="2" borderId="0" xfId="0" applyNumberFormat="1" applyFont="1" applyFill="1" applyAlignment="1">
      <alignment wrapText="1"/>
    </xf>
    <xf numFmtId="2" fontId="0" fillId="0" borderId="0" xfId="0" applyNumberFormat="1" applyFont="1" applyAlignment="1">
      <alignment wrapText="1"/>
    </xf>
    <xf numFmtId="0" fontId="0" fillId="0" borderId="5" xfId="0" applyFont="1" applyBorder="1" applyAlignment="1">
      <alignment wrapText="1"/>
    </xf>
    <xf numFmtId="0" fontId="0" fillId="0" borderId="6" xfId="0" applyFont="1" applyBorder="1" applyAlignment="1">
      <alignment wrapText="1"/>
    </xf>
    <xf numFmtId="0" fontId="0" fillId="0" borderId="14" xfId="0" applyFont="1" applyBorder="1" applyAlignment="1">
      <alignment wrapText="1"/>
    </xf>
    <xf numFmtId="0" fontId="0" fillId="0" borderId="12" xfId="0" applyFont="1" applyBorder="1" applyAlignment="1">
      <alignment wrapText="1"/>
    </xf>
    <xf numFmtId="0" fontId="0" fillId="2" borderId="16" xfId="0" applyFont="1" applyFill="1" applyBorder="1" applyAlignment="1">
      <alignment wrapText="1"/>
    </xf>
    <xf numFmtId="0" fontId="0" fillId="0" borderId="17" xfId="0" applyFont="1" applyBorder="1" applyAlignment="1">
      <alignment wrapText="1"/>
    </xf>
    <xf numFmtId="0" fontId="0" fillId="9" borderId="17" xfId="0" applyFont="1" applyFill="1" applyBorder="1" applyAlignment="1">
      <alignment wrapText="1"/>
    </xf>
    <xf numFmtId="0" fontId="0" fillId="9" borderId="15" xfId="0" applyFont="1" applyFill="1" applyBorder="1" applyAlignment="1">
      <alignment wrapText="1"/>
    </xf>
    <xf numFmtId="0" fontId="0" fillId="0" borderId="0" xfId="0" applyFont="1" applyFill="1" applyBorder="1" applyAlignment="1">
      <alignment wrapText="1"/>
    </xf>
    <xf numFmtId="0" fontId="0" fillId="0" borderId="0" xfId="0" applyFont="1"/>
    <xf numFmtId="0" fontId="0" fillId="2" borderId="9" xfId="0" applyFont="1" applyFill="1" applyBorder="1" applyAlignment="1">
      <alignment wrapText="1"/>
    </xf>
    <xf numFmtId="0" fontId="0" fillId="0" borderId="11" xfId="0" applyFont="1" applyBorder="1" applyAlignment="1">
      <alignment wrapText="1"/>
    </xf>
    <xf numFmtId="0" fontId="0" fillId="9" borderId="11" xfId="0" applyFont="1" applyFill="1" applyBorder="1" applyAlignment="1">
      <alignment wrapText="1"/>
    </xf>
    <xf numFmtId="0" fontId="0" fillId="9" borderId="9" xfId="0" applyFont="1" applyFill="1" applyBorder="1" applyAlignment="1">
      <alignment wrapText="1"/>
    </xf>
    <xf numFmtId="0" fontId="0" fillId="9" borderId="10" xfId="0" applyFont="1" applyFill="1" applyBorder="1" applyAlignment="1">
      <alignment wrapText="1"/>
    </xf>
    <xf numFmtId="2" fontId="0" fillId="0" borderId="8" xfId="0" applyNumberFormat="1" applyFont="1" applyBorder="1" applyAlignment="1">
      <alignment wrapText="1"/>
    </xf>
    <xf numFmtId="0" fontId="0" fillId="0" borderId="1" xfId="0" applyFont="1" applyFill="1" applyBorder="1" applyAlignment="1">
      <alignment wrapText="1"/>
    </xf>
    <xf numFmtId="164" fontId="0" fillId="0" borderId="0" xfId="0" applyNumberFormat="1" applyFont="1" applyBorder="1" applyAlignment="1">
      <alignment wrapText="1"/>
    </xf>
    <xf numFmtId="2" fontId="0" fillId="2" borderId="9" xfId="0" applyNumberFormat="1" applyFont="1" applyFill="1" applyBorder="1" applyAlignment="1">
      <alignment wrapText="1"/>
    </xf>
    <xf numFmtId="0" fontId="0" fillId="2" borderId="20" xfId="0" applyFont="1" applyFill="1" applyBorder="1" applyAlignment="1">
      <alignment wrapText="1"/>
    </xf>
    <xf numFmtId="0" fontId="0" fillId="2" borderId="21" xfId="0" applyFont="1" applyFill="1" applyBorder="1" applyAlignment="1">
      <alignment wrapText="1"/>
    </xf>
    <xf numFmtId="0" fontId="0" fillId="2" borderId="22" xfId="0" applyFont="1" applyFill="1" applyBorder="1" applyAlignment="1">
      <alignment wrapText="1"/>
    </xf>
    <xf numFmtId="1" fontId="0" fillId="2" borderId="23" xfId="0" applyNumberFormat="1" applyFont="1" applyFill="1" applyBorder="1" applyAlignment="1">
      <alignment wrapText="1"/>
    </xf>
    <xf numFmtId="2" fontId="0" fillId="0" borderId="0" xfId="0" applyNumberFormat="1" applyFont="1" applyFill="1" applyAlignment="1">
      <alignment wrapText="1"/>
    </xf>
    <xf numFmtId="9" fontId="0" fillId="2" borderId="13" xfId="1" applyFont="1" applyFill="1" applyBorder="1" applyAlignment="1">
      <alignment wrapText="1"/>
    </xf>
    <xf numFmtId="0" fontId="0" fillId="0" borderId="14" xfId="0" applyFont="1" applyFill="1" applyBorder="1" applyAlignment="1">
      <alignment wrapText="1"/>
    </xf>
    <xf numFmtId="0" fontId="0" fillId="0" borderId="13" xfId="0" applyFont="1" applyFill="1" applyBorder="1" applyAlignment="1">
      <alignment wrapText="1"/>
    </xf>
    <xf numFmtId="2" fontId="6" fillId="0" borderId="0" xfId="0" applyNumberFormat="1" applyFont="1" applyAlignment="1">
      <alignment wrapText="1"/>
    </xf>
    <xf numFmtId="0" fontId="7" fillId="0" borderId="0" xfId="0" applyFont="1" applyAlignment="1">
      <alignment wrapText="1"/>
    </xf>
    <xf numFmtId="0" fontId="0" fillId="3" borderId="0" xfId="0" applyFont="1" applyFill="1" applyAlignment="1">
      <alignment wrapText="1"/>
    </xf>
    <xf numFmtId="0" fontId="0" fillId="0" borderId="0" xfId="0" applyFont="1" applyAlignment="1"/>
    <xf numFmtId="166" fontId="0" fillId="0" borderId="0" xfId="2" applyNumberFormat="1" applyFont="1" applyBorder="1" applyAlignment="1">
      <alignment wrapText="1"/>
    </xf>
    <xf numFmtId="0" fontId="1" fillId="2" borderId="8" xfId="0" applyFont="1" applyFill="1" applyBorder="1" applyAlignment="1">
      <alignment wrapText="1"/>
    </xf>
    <xf numFmtId="0" fontId="1" fillId="0" borderId="8" xfId="0" applyFont="1" applyBorder="1" applyAlignment="1">
      <alignment wrapText="1"/>
    </xf>
    <xf numFmtId="0" fontId="1" fillId="0" borderId="12" xfId="0" applyFont="1" applyBorder="1" applyAlignment="1">
      <alignment wrapText="1"/>
    </xf>
    <xf numFmtId="0" fontId="1" fillId="0" borderId="15" xfId="0" applyFont="1" applyBorder="1" applyAlignment="1">
      <alignment wrapText="1"/>
    </xf>
    <xf numFmtId="0" fontId="1" fillId="0" borderId="10" xfId="0" applyFont="1" applyBorder="1" applyAlignment="1">
      <alignment wrapText="1"/>
    </xf>
    <xf numFmtId="0" fontId="1" fillId="9" borderId="9" xfId="0" applyFont="1" applyFill="1" applyBorder="1" applyAlignment="1">
      <alignment wrapText="1"/>
    </xf>
    <xf numFmtId="0" fontId="1" fillId="0" borderId="0" xfId="0" applyFont="1"/>
    <xf numFmtId="0" fontId="0" fillId="0" borderId="0" xfId="0" applyFont="1" applyBorder="1" applyAlignment="1">
      <alignment wrapText="1" shrinkToFit="1"/>
    </xf>
    <xf numFmtId="0" fontId="0" fillId="0" borderId="0" xfId="0" applyFont="1" applyAlignment="1">
      <alignment wrapText="1" shrinkToFit="1"/>
    </xf>
    <xf numFmtId="0" fontId="0" fillId="11" borderId="0" xfId="0" applyFont="1" applyFill="1" applyBorder="1" applyAlignment="1">
      <alignment wrapText="1"/>
    </xf>
    <xf numFmtId="0" fontId="0" fillId="11" borderId="8" xfId="0" applyFont="1" applyFill="1" applyBorder="1" applyAlignment="1">
      <alignment wrapText="1"/>
    </xf>
    <xf numFmtId="0" fontId="0" fillId="11" borderId="0" xfId="0" applyFont="1" applyFill="1" applyBorder="1" applyAlignment="1">
      <alignment wrapText="1" shrinkToFit="1"/>
    </xf>
    <xf numFmtId="0" fontId="0" fillId="0" borderId="13" xfId="0" applyFont="1" applyBorder="1" applyAlignment="1">
      <alignment wrapText="1" shrinkToFit="1"/>
    </xf>
    <xf numFmtId="0" fontId="0" fillId="9" borderId="16" xfId="0" applyFont="1" applyFill="1" applyBorder="1" applyAlignment="1">
      <alignment wrapText="1" shrinkToFit="1"/>
    </xf>
    <xf numFmtId="0" fontId="0" fillId="9" borderId="9" xfId="0" applyFont="1" applyFill="1" applyBorder="1" applyAlignment="1">
      <alignment wrapText="1" shrinkToFit="1"/>
    </xf>
    <xf numFmtId="0" fontId="0" fillId="13" borderId="0" xfId="0" applyFont="1" applyFill="1" applyBorder="1" applyAlignment="1">
      <alignment wrapText="1" shrinkToFit="1"/>
    </xf>
    <xf numFmtId="0" fontId="0" fillId="13" borderId="0" xfId="0" applyFont="1" applyFill="1" applyBorder="1" applyAlignment="1">
      <alignment wrapText="1"/>
    </xf>
    <xf numFmtId="0" fontId="0" fillId="13" borderId="0" xfId="0" applyFont="1" applyFill="1" applyAlignment="1">
      <alignment horizontal="left" wrapText="1" shrinkToFit="1"/>
    </xf>
    <xf numFmtId="0" fontId="0" fillId="13" borderId="0" xfId="0" applyFont="1" applyFill="1" applyAlignment="1">
      <alignment wrapText="1" shrinkToFit="1"/>
    </xf>
    <xf numFmtId="0" fontId="0" fillId="13" borderId="0" xfId="0" applyFont="1" applyFill="1" applyAlignment="1">
      <alignment wrapText="1"/>
    </xf>
    <xf numFmtId="0" fontId="0" fillId="13" borderId="0" xfId="0" applyFont="1" applyFill="1" applyBorder="1" applyAlignment="1">
      <alignment horizontal="left" wrapText="1" shrinkToFit="1"/>
    </xf>
    <xf numFmtId="0" fontId="1" fillId="13" borderId="0" xfId="3" applyFont="1" applyFill="1" applyBorder="1" applyAlignment="1">
      <alignment horizontal="left" vertical="top" wrapText="1" shrinkToFit="1"/>
    </xf>
    <xf numFmtId="0" fontId="1" fillId="13" borderId="0" xfId="0" applyFont="1" applyFill="1" applyBorder="1" applyAlignment="1">
      <alignment horizontal="left" vertical="top" wrapText="1"/>
    </xf>
    <xf numFmtId="0" fontId="1" fillId="13" borderId="0" xfId="0" applyFont="1" applyFill="1" applyBorder="1" applyAlignment="1">
      <alignment horizontal="left" wrapText="1"/>
    </xf>
    <xf numFmtId="1" fontId="1" fillId="12" borderId="0" xfId="1" applyNumberFormat="1" applyFont="1" applyFill="1" applyBorder="1" applyAlignment="1">
      <alignment wrapText="1"/>
    </xf>
    <xf numFmtId="0" fontId="1" fillId="12" borderId="0" xfId="0" applyFont="1" applyFill="1" applyBorder="1" applyAlignment="1">
      <alignment horizontal="left" wrapText="1" shrinkToFit="1"/>
    </xf>
    <xf numFmtId="0" fontId="0" fillId="13" borderId="8" xfId="0" applyFont="1" applyFill="1" applyBorder="1" applyAlignment="1">
      <alignment wrapText="1"/>
    </xf>
    <xf numFmtId="0" fontId="0" fillId="13" borderId="1" xfId="0" applyFont="1" applyFill="1" applyBorder="1" applyAlignment="1">
      <alignment wrapText="1"/>
    </xf>
    <xf numFmtId="0" fontId="0" fillId="0" borderId="8" xfId="0" applyFont="1" applyFill="1" applyBorder="1" applyAlignment="1">
      <alignment wrapText="1"/>
    </xf>
    <xf numFmtId="0" fontId="3" fillId="10" borderId="0" xfId="0" applyFont="1" applyFill="1" applyAlignment="1">
      <alignment horizontal="center" wrapText="1"/>
    </xf>
    <xf numFmtId="0" fontId="3" fillId="10" borderId="8" xfId="0" applyFont="1" applyFill="1" applyBorder="1" applyAlignment="1">
      <alignment horizontal="center" wrapText="1"/>
    </xf>
    <xf numFmtId="0" fontId="0" fillId="4" borderId="1" xfId="0" applyFont="1" applyFill="1" applyBorder="1" applyAlignment="1">
      <alignment horizontal="center" wrapText="1"/>
    </xf>
    <xf numFmtId="0" fontId="0" fillId="4" borderId="0" xfId="0" applyFont="1" applyFill="1" applyBorder="1" applyAlignment="1">
      <alignment horizontal="center" wrapText="1"/>
    </xf>
    <xf numFmtId="0" fontId="0" fillId="4" borderId="4" xfId="0" applyFont="1" applyFill="1" applyBorder="1" applyAlignment="1">
      <alignment horizontal="center" wrapText="1"/>
    </xf>
    <xf numFmtId="0" fontId="0" fillId="5" borderId="5" xfId="0" applyFont="1" applyFill="1" applyBorder="1" applyAlignment="1">
      <alignment horizontal="center" wrapText="1"/>
    </xf>
    <xf numFmtId="0" fontId="0" fillId="5" borderId="6" xfId="0" applyFont="1" applyFill="1" applyBorder="1" applyAlignment="1">
      <alignment horizontal="center" wrapText="1"/>
    </xf>
    <xf numFmtId="0" fontId="0" fillId="5" borderId="7" xfId="0" applyFont="1" applyFill="1" applyBorder="1" applyAlignment="1">
      <alignment horizontal="center" wrapText="1"/>
    </xf>
    <xf numFmtId="0" fontId="0" fillId="8" borderId="1" xfId="0" applyFont="1" applyFill="1" applyBorder="1" applyAlignment="1">
      <alignment horizontal="center" wrapText="1"/>
    </xf>
    <xf numFmtId="0" fontId="0" fillId="8" borderId="0" xfId="0" applyFont="1" applyFill="1" applyBorder="1" applyAlignment="1">
      <alignment horizontal="center" wrapText="1"/>
    </xf>
    <xf numFmtId="0" fontId="0" fillId="8" borderId="8" xfId="0" applyFont="1" applyFill="1" applyBorder="1" applyAlignment="1">
      <alignment horizontal="center" wrapText="1"/>
    </xf>
    <xf numFmtId="0" fontId="0" fillId="7" borderId="1" xfId="0" applyFont="1" applyFill="1" applyBorder="1" applyAlignment="1">
      <alignment horizontal="center" wrapText="1"/>
    </xf>
    <xf numFmtId="0" fontId="0" fillId="7" borderId="0" xfId="0" applyFont="1" applyFill="1" applyBorder="1" applyAlignment="1">
      <alignment horizontal="center" wrapText="1"/>
    </xf>
    <xf numFmtId="0" fontId="0" fillId="7" borderId="8" xfId="0" applyFont="1" applyFill="1" applyBorder="1" applyAlignment="1">
      <alignment horizontal="center" wrapText="1"/>
    </xf>
    <xf numFmtId="0" fontId="0" fillId="4" borderId="0" xfId="0" applyFont="1" applyFill="1" applyAlignment="1">
      <alignment horizontal="center" wrapText="1"/>
    </xf>
    <xf numFmtId="0" fontId="0" fillId="6" borderId="5" xfId="0" applyFont="1" applyFill="1" applyBorder="1" applyAlignment="1">
      <alignment horizontal="center" wrapText="1"/>
    </xf>
    <xf numFmtId="0" fontId="0" fillId="6" borderId="6" xfId="0" applyFont="1" applyFill="1" applyBorder="1" applyAlignment="1">
      <alignment horizontal="center" wrapText="1"/>
    </xf>
    <xf numFmtId="0" fontId="0" fillId="6" borderId="7" xfId="0" applyFont="1" applyFill="1" applyBorder="1" applyAlignment="1">
      <alignment horizontal="center" wrapText="1"/>
    </xf>
    <xf numFmtId="0" fontId="0" fillId="3" borderId="0" xfId="0" applyFont="1" applyFill="1" applyAlignment="1">
      <alignment horizontal="center" wrapText="1"/>
    </xf>
  </cellXfs>
  <cellStyles count="4">
    <cellStyle name="Koma" xfId="2" builtinId="3"/>
    <cellStyle name="Normaallaad" xfId="0" builtinId="0"/>
    <cellStyle name="Normaallaad 2" xfId="3"/>
    <cellStyle name="Protsent"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arkvarakomplekti Office kujundus">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Z138"/>
  <sheetViews>
    <sheetView tabSelected="1" zoomScale="85" zoomScaleNormal="85" workbookViewId="0">
      <pane xSplit="4" ySplit="3" topLeftCell="I118" activePane="bottomRight" state="frozen"/>
      <selection pane="topRight" activeCell="D1" sqref="D1"/>
      <selection pane="bottomLeft" activeCell="A3" sqref="A3"/>
      <selection pane="bottomRight" activeCell="J130" sqref="J130"/>
    </sheetView>
  </sheetViews>
  <sheetFormatPr defaultColWidth="13.85546875" defaultRowHeight="15" outlineLevelCol="1" x14ac:dyDescent="0.25"/>
  <cols>
    <col min="1" max="1" width="6.140625" style="22" customWidth="1"/>
    <col min="2" max="2" width="8.42578125" style="22" customWidth="1"/>
    <col min="3" max="3" width="15.85546875" style="22" customWidth="1"/>
    <col min="4" max="4" width="6.85546875" style="22" customWidth="1"/>
    <col min="5" max="5" width="7.85546875" style="22" hidden="1" customWidth="1" outlineLevel="1"/>
    <col min="6" max="6" width="7.5703125" style="22" hidden="1" customWidth="1" outlineLevel="1"/>
    <col min="7" max="7" width="13.85546875" style="1" hidden="1" customWidth="1" outlineLevel="1"/>
    <col min="8" max="8" width="10.28515625" style="14" hidden="1" customWidth="1" outlineLevel="1"/>
    <col min="9" max="9" width="4.85546875" style="22" bestFit="1" customWidth="1" collapsed="1"/>
    <col min="10" max="10" width="7.85546875" style="22" customWidth="1"/>
    <col min="11" max="11" width="7.5703125" style="22" customWidth="1"/>
    <col min="12" max="12" width="10.140625" style="1" customWidth="1"/>
    <col min="13" max="13" width="60.85546875" style="76" customWidth="1"/>
    <col min="14" max="14" width="54.7109375" style="22" customWidth="1"/>
    <col min="15" max="15" width="13.85546875" style="22"/>
    <col min="16" max="16" width="8.85546875" style="22" hidden="1" customWidth="1" outlineLevel="1"/>
    <col min="17" max="20" width="8.7109375" style="22" hidden="1" customWidth="1" outlineLevel="1"/>
    <col min="21" max="21" width="13.85546875" style="22" hidden="1" customWidth="1" outlineLevel="1"/>
    <col min="22" max="25" width="8.7109375" style="22" hidden="1" customWidth="1" outlineLevel="1"/>
    <col min="26" max="26" width="13.85546875" style="22" collapsed="1"/>
    <col min="27" max="16384" width="13.85546875" style="22"/>
  </cols>
  <sheetData>
    <row r="1" spans="1:25" ht="14.25" customHeight="1" x14ac:dyDescent="0.25">
      <c r="A1" s="97" t="s">
        <v>109</v>
      </c>
      <c r="B1" s="97"/>
      <c r="C1" s="97"/>
      <c r="D1" s="98"/>
      <c r="E1" s="102" t="s">
        <v>43</v>
      </c>
      <c r="F1" s="103"/>
      <c r="G1" s="103"/>
      <c r="H1" s="104"/>
      <c r="I1" s="112" t="s">
        <v>42</v>
      </c>
      <c r="J1" s="113"/>
      <c r="K1" s="113"/>
      <c r="L1" s="113"/>
      <c r="M1" s="113"/>
      <c r="N1" s="113"/>
      <c r="O1" s="114"/>
      <c r="P1" s="99" t="s">
        <v>32</v>
      </c>
      <c r="Q1" s="100"/>
      <c r="R1" s="100"/>
      <c r="S1" s="100"/>
      <c r="T1" s="100"/>
      <c r="U1" s="100"/>
      <c r="V1" s="100"/>
      <c r="W1" s="100"/>
      <c r="X1" s="100"/>
      <c r="Y1" s="101"/>
    </row>
    <row r="2" spans="1:25" ht="27.75" customHeight="1" x14ac:dyDescent="0.25">
      <c r="E2" s="105" t="s">
        <v>37</v>
      </c>
      <c r="F2" s="106"/>
      <c r="G2" s="106"/>
      <c r="H2" s="107"/>
      <c r="I2" s="108" t="s">
        <v>36</v>
      </c>
      <c r="J2" s="109"/>
      <c r="K2" s="109"/>
      <c r="L2" s="109"/>
      <c r="M2" s="109"/>
      <c r="N2" s="109"/>
      <c r="O2" s="110"/>
      <c r="P2" s="115" t="s">
        <v>35</v>
      </c>
      <c r="Q2" s="115"/>
      <c r="R2" s="111" t="s">
        <v>34</v>
      </c>
      <c r="S2" s="111"/>
      <c r="T2" s="115" t="s">
        <v>33</v>
      </c>
      <c r="U2" s="115"/>
      <c r="V2" s="65"/>
      <c r="W2" s="65"/>
      <c r="X2" s="65"/>
      <c r="Y2" s="65"/>
    </row>
    <row r="3" spans="1:25" ht="58.5" customHeight="1" x14ac:dyDescent="0.25">
      <c r="A3" s="22" t="s">
        <v>9</v>
      </c>
      <c r="B3" s="22" t="s">
        <v>10</v>
      </c>
      <c r="C3" s="22" t="s">
        <v>0</v>
      </c>
      <c r="D3" s="22" t="s">
        <v>1</v>
      </c>
      <c r="E3" s="32" t="s">
        <v>2</v>
      </c>
      <c r="F3" s="28" t="s">
        <v>3</v>
      </c>
      <c r="G3" s="2" t="s">
        <v>4</v>
      </c>
      <c r="H3" s="68" t="s">
        <v>5</v>
      </c>
      <c r="I3" s="32" t="s">
        <v>2</v>
      </c>
      <c r="J3" s="28" t="s">
        <v>3</v>
      </c>
      <c r="K3" s="2" t="s">
        <v>4</v>
      </c>
      <c r="L3" s="33" t="s">
        <v>52</v>
      </c>
      <c r="M3" s="75" t="s">
        <v>7</v>
      </c>
      <c r="N3" s="28" t="s">
        <v>6</v>
      </c>
      <c r="O3" s="23" t="s">
        <v>27</v>
      </c>
      <c r="P3" s="22" t="s">
        <v>21</v>
      </c>
      <c r="Q3" s="22" t="s">
        <v>22</v>
      </c>
      <c r="R3" s="22" t="s">
        <v>21</v>
      </c>
      <c r="S3" s="22" t="s">
        <v>22</v>
      </c>
      <c r="T3" s="22" t="s">
        <v>25</v>
      </c>
      <c r="U3" s="22" t="s">
        <v>38</v>
      </c>
      <c r="V3" s="31" t="s">
        <v>29</v>
      </c>
      <c r="W3" s="31" t="s">
        <v>30</v>
      </c>
      <c r="X3" s="31" t="s">
        <v>28</v>
      </c>
      <c r="Y3" s="34" t="s">
        <v>31</v>
      </c>
    </row>
    <row r="4" spans="1:25" ht="42.75" customHeight="1" x14ac:dyDescent="0.25">
      <c r="A4" s="35" t="s">
        <v>8</v>
      </c>
      <c r="B4" s="22" t="s">
        <v>11</v>
      </c>
      <c r="C4" s="14" t="s">
        <v>91</v>
      </c>
      <c r="D4" s="22" t="s">
        <v>45</v>
      </c>
      <c r="E4" s="32"/>
      <c r="F4" s="28">
        <v>100</v>
      </c>
      <c r="G4" s="2">
        <v>1</v>
      </c>
      <c r="H4" s="69">
        <f>F4*G4</f>
        <v>100</v>
      </c>
      <c r="I4" s="32">
        <v>24</v>
      </c>
      <c r="J4" s="28">
        <v>48</v>
      </c>
      <c r="K4" s="2">
        <v>1</v>
      </c>
      <c r="L4" s="28">
        <f>J4*K4</f>
        <v>48</v>
      </c>
      <c r="M4" s="83" t="s">
        <v>232</v>
      </c>
      <c r="N4" s="84" t="s">
        <v>233</v>
      </c>
      <c r="O4" s="23"/>
      <c r="P4" s="36"/>
      <c r="Q4" s="37"/>
      <c r="R4" s="37"/>
      <c r="S4" s="37"/>
      <c r="T4" s="37"/>
      <c r="U4" s="37"/>
      <c r="V4" s="37">
        <f>P4+R4</f>
        <v>0</v>
      </c>
      <c r="W4" s="37">
        <f>Q4+S4</f>
        <v>0</v>
      </c>
      <c r="X4" s="37">
        <f t="shared" ref="X4:X58" si="0">W4*K4</f>
        <v>0</v>
      </c>
      <c r="Y4" s="3">
        <f t="shared" ref="Y4:Y58" si="1">W4/J4</f>
        <v>0</v>
      </c>
    </row>
    <row r="5" spans="1:25" ht="45" x14ac:dyDescent="0.25">
      <c r="A5" s="35" t="s">
        <v>8</v>
      </c>
      <c r="B5" s="22" t="s">
        <v>11</v>
      </c>
      <c r="C5" s="22" t="s">
        <v>56</v>
      </c>
      <c r="D5" s="22" t="s">
        <v>45</v>
      </c>
      <c r="E5" s="32"/>
      <c r="F5" s="28"/>
      <c r="G5" s="2">
        <v>1</v>
      </c>
      <c r="H5" s="69">
        <f t="shared" ref="H5:H97" si="2">F5*G5</f>
        <v>0</v>
      </c>
      <c r="I5" s="32"/>
      <c r="J5" s="28">
        <v>48</v>
      </c>
      <c r="K5" s="2">
        <v>1</v>
      </c>
      <c r="L5" s="28">
        <f t="shared" ref="L5:L97" si="3">J5*K5</f>
        <v>48</v>
      </c>
      <c r="M5" s="88" t="s">
        <v>234</v>
      </c>
      <c r="N5" s="84" t="s">
        <v>235</v>
      </c>
      <c r="O5" s="23"/>
      <c r="P5" s="32"/>
      <c r="Q5" s="28"/>
      <c r="R5" s="28"/>
      <c r="S5" s="28"/>
      <c r="T5" s="28"/>
      <c r="U5" s="28"/>
      <c r="V5" s="28">
        <f t="shared" ref="V5:V97" si="4">P5+R5</f>
        <v>0</v>
      </c>
      <c r="W5" s="28">
        <f t="shared" ref="W5:W59" si="5">Q5+S5</f>
        <v>0</v>
      </c>
      <c r="X5" s="28">
        <f t="shared" si="0"/>
        <v>0</v>
      </c>
      <c r="Y5" s="4">
        <f t="shared" si="1"/>
        <v>0</v>
      </c>
    </row>
    <row r="6" spans="1:25" ht="75" x14ac:dyDescent="0.25">
      <c r="A6" s="35" t="s">
        <v>8</v>
      </c>
      <c r="B6" s="22" t="s">
        <v>11</v>
      </c>
      <c r="C6" s="22" t="s">
        <v>93</v>
      </c>
      <c r="D6" s="22" t="s">
        <v>41</v>
      </c>
      <c r="E6" s="32"/>
      <c r="F6" s="28"/>
      <c r="G6" s="2">
        <v>1</v>
      </c>
      <c r="H6" s="69">
        <f t="shared" si="2"/>
        <v>0</v>
      </c>
      <c r="I6" s="32">
        <v>300</v>
      </c>
      <c r="J6" s="28">
        <v>75</v>
      </c>
      <c r="K6" s="2">
        <v>1</v>
      </c>
      <c r="L6" s="28">
        <f t="shared" si="3"/>
        <v>75</v>
      </c>
      <c r="M6" s="85" t="s">
        <v>237</v>
      </c>
      <c r="N6" s="84" t="s">
        <v>236</v>
      </c>
      <c r="O6" s="23"/>
      <c r="P6" s="32"/>
      <c r="Q6" s="28"/>
      <c r="R6" s="28"/>
      <c r="S6" s="28"/>
      <c r="T6" s="28"/>
      <c r="U6" s="28"/>
      <c r="V6" s="28">
        <f t="shared" si="4"/>
        <v>0</v>
      </c>
      <c r="W6" s="28">
        <f t="shared" si="5"/>
        <v>0</v>
      </c>
      <c r="X6" s="28">
        <f t="shared" si="0"/>
        <v>0</v>
      </c>
      <c r="Y6" s="4">
        <f t="shared" si="1"/>
        <v>0</v>
      </c>
    </row>
    <row r="7" spans="1:25" ht="42.75" x14ac:dyDescent="0.25">
      <c r="A7" s="35" t="s">
        <v>8</v>
      </c>
      <c r="B7" s="22" t="s">
        <v>11</v>
      </c>
      <c r="C7" s="22" t="s">
        <v>92</v>
      </c>
      <c r="D7" s="22" t="s">
        <v>45</v>
      </c>
      <c r="E7" s="32"/>
      <c r="F7" s="28"/>
      <c r="G7" s="2">
        <v>1</v>
      </c>
      <c r="H7" s="69">
        <f t="shared" si="2"/>
        <v>0</v>
      </c>
      <c r="I7" s="95"/>
      <c r="J7" s="28"/>
      <c r="K7" s="2">
        <v>1</v>
      </c>
      <c r="L7" s="28">
        <f t="shared" si="3"/>
        <v>0</v>
      </c>
      <c r="M7" s="85"/>
      <c r="N7" s="84"/>
      <c r="O7" s="23"/>
      <c r="P7" s="32"/>
      <c r="Q7" s="28"/>
      <c r="R7" s="28"/>
      <c r="S7" s="28"/>
      <c r="T7" s="28"/>
      <c r="U7" s="28"/>
      <c r="V7" s="28">
        <f t="shared" si="4"/>
        <v>0</v>
      </c>
      <c r="W7" s="28">
        <f t="shared" si="5"/>
        <v>0</v>
      </c>
      <c r="X7" s="28">
        <f t="shared" si="0"/>
        <v>0</v>
      </c>
      <c r="Y7" s="4" t="e">
        <f t="shared" si="1"/>
        <v>#DIV/0!</v>
      </c>
    </row>
    <row r="8" spans="1:25" ht="60" x14ac:dyDescent="0.25">
      <c r="A8" s="35" t="s">
        <v>8</v>
      </c>
      <c r="B8" s="22" t="s">
        <v>11</v>
      </c>
      <c r="C8" s="30" t="s">
        <v>99</v>
      </c>
      <c r="D8" s="22" t="s">
        <v>94</v>
      </c>
      <c r="E8" s="32"/>
      <c r="F8" s="28"/>
      <c r="G8" s="2">
        <v>1</v>
      </c>
      <c r="H8" s="69">
        <f t="shared" ref="H8" si="6">F8*G8</f>
        <v>0</v>
      </c>
      <c r="I8" s="95">
        <v>12</v>
      </c>
      <c r="J8" s="28">
        <v>24</v>
      </c>
      <c r="K8" s="2">
        <v>1</v>
      </c>
      <c r="L8" s="28">
        <f t="shared" si="3"/>
        <v>24</v>
      </c>
      <c r="M8" s="86" t="s">
        <v>293</v>
      </c>
      <c r="N8" s="84" t="s">
        <v>294</v>
      </c>
      <c r="O8" s="23"/>
      <c r="P8" s="32"/>
      <c r="Q8" s="28"/>
      <c r="R8" s="28"/>
      <c r="S8" s="28"/>
      <c r="T8" s="28"/>
      <c r="U8" s="28"/>
      <c r="V8" s="28">
        <f t="shared" ref="V8" si="7">P8+R8</f>
        <v>0</v>
      </c>
      <c r="W8" s="28">
        <f t="shared" ref="W8" si="8">Q8+S8</f>
        <v>0</v>
      </c>
      <c r="X8" s="28">
        <f t="shared" ref="X8" si="9">W8*K8</f>
        <v>0</v>
      </c>
      <c r="Y8" s="4">
        <f t="shared" ref="Y8" si="10">W8/J8</f>
        <v>0</v>
      </c>
    </row>
    <row r="9" spans="1:25" ht="45" x14ac:dyDescent="0.25">
      <c r="A9" s="35" t="s">
        <v>8</v>
      </c>
      <c r="B9" s="22" t="s">
        <v>11</v>
      </c>
      <c r="C9" s="22" t="s">
        <v>78</v>
      </c>
      <c r="D9" s="22" t="s">
        <v>57</v>
      </c>
      <c r="E9" s="32"/>
      <c r="F9" s="28"/>
      <c r="G9" s="2">
        <v>1</v>
      </c>
      <c r="H9" s="69">
        <f t="shared" si="2"/>
        <v>0</v>
      </c>
      <c r="I9" s="32">
        <v>20</v>
      </c>
      <c r="J9" s="28">
        <v>160</v>
      </c>
      <c r="K9" s="2">
        <v>1</v>
      </c>
      <c r="L9" s="28">
        <f t="shared" si="3"/>
        <v>160</v>
      </c>
      <c r="M9" s="85" t="s">
        <v>238</v>
      </c>
      <c r="N9" s="84" t="s">
        <v>239</v>
      </c>
      <c r="O9" s="23"/>
      <c r="P9" s="32"/>
      <c r="Q9" s="28"/>
      <c r="R9" s="28"/>
      <c r="S9" s="28"/>
      <c r="T9" s="28"/>
      <c r="U9" s="28"/>
      <c r="V9" s="28">
        <f t="shared" si="4"/>
        <v>0</v>
      </c>
      <c r="W9" s="28">
        <f t="shared" si="5"/>
        <v>0</v>
      </c>
      <c r="X9" s="28">
        <f t="shared" si="0"/>
        <v>0</v>
      </c>
      <c r="Y9" s="4">
        <f t="shared" si="1"/>
        <v>0</v>
      </c>
    </row>
    <row r="10" spans="1:25" ht="30" x14ac:dyDescent="0.25">
      <c r="A10" s="35" t="s">
        <v>8</v>
      </c>
      <c r="B10" s="22" t="s">
        <v>11</v>
      </c>
      <c r="C10" s="22" t="s">
        <v>58</v>
      </c>
      <c r="D10" s="22" t="s">
        <v>26</v>
      </c>
      <c r="E10" s="32">
        <v>130</v>
      </c>
      <c r="F10" s="28">
        <v>35</v>
      </c>
      <c r="G10" s="2">
        <v>1</v>
      </c>
      <c r="H10" s="69">
        <f t="shared" si="2"/>
        <v>35</v>
      </c>
      <c r="I10" s="32">
        <v>114</v>
      </c>
      <c r="J10" s="28">
        <v>76</v>
      </c>
      <c r="K10" s="2">
        <v>1</v>
      </c>
      <c r="L10" s="28">
        <f t="shared" si="3"/>
        <v>76</v>
      </c>
      <c r="M10" s="85" t="s">
        <v>240</v>
      </c>
      <c r="N10" s="84" t="s">
        <v>241</v>
      </c>
      <c r="O10" s="23"/>
      <c r="P10" s="32"/>
      <c r="Q10" s="28"/>
      <c r="R10" s="28"/>
      <c r="S10" s="28"/>
      <c r="T10" s="28"/>
      <c r="U10" s="28"/>
      <c r="V10" s="28">
        <f t="shared" si="4"/>
        <v>0</v>
      </c>
      <c r="W10" s="28">
        <f t="shared" si="5"/>
        <v>0</v>
      </c>
      <c r="X10" s="28">
        <f t="shared" si="0"/>
        <v>0</v>
      </c>
      <c r="Y10" s="4">
        <f t="shared" si="1"/>
        <v>0</v>
      </c>
    </row>
    <row r="11" spans="1:25" ht="30" x14ac:dyDescent="0.25">
      <c r="A11" s="35" t="s">
        <v>8</v>
      </c>
      <c r="B11" s="22" t="s">
        <v>12</v>
      </c>
      <c r="C11" s="22" t="s">
        <v>59</v>
      </c>
      <c r="D11" s="22" t="s">
        <v>95</v>
      </c>
      <c r="E11" s="32"/>
      <c r="F11" s="28"/>
      <c r="G11" s="2">
        <v>1</v>
      </c>
      <c r="H11" s="69">
        <f t="shared" si="2"/>
        <v>0</v>
      </c>
      <c r="I11" s="32">
        <v>20</v>
      </c>
      <c r="J11" s="28">
        <v>25</v>
      </c>
      <c r="K11" s="2">
        <v>1</v>
      </c>
      <c r="L11" s="28">
        <f t="shared" si="3"/>
        <v>25</v>
      </c>
      <c r="M11" s="88" t="s">
        <v>243</v>
      </c>
      <c r="N11" s="87" t="s">
        <v>242</v>
      </c>
      <c r="O11" s="23"/>
      <c r="P11" s="32"/>
      <c r="Q11" s="28"/>
      <c r="R11" s="28"/>
      <c r="S11" s="28"/>
      <c r="T11" s="28"/>
      <c r="U11" s="28"/>
      <c r="V11" s="28">
        <f t="shared" si="4"/>
        <v>0</v>
      </c>
      <c r="W11" s="28">
        <f t="shared" si="5"/>
        <v>0</v>
      </c>
      <c r="X11" s="28">
        <f t="shared" si="0"/>
        <v>0</v>
      </c>
      <c r="Y11" s="4">
        <f t="shared" si="1"/>
        <v>0</v>
      </c>
    </row>
    <row r="12" spans="1:25" ht="30" x14ac:dyDescent="0.25">
      <c r="A12" s="35" t="s">
        <v>8</v>
      </c>
      <c r="B12" s="22" t="s">
        <v>12</v>
      </c>
      <c r="C12" s="22" t="s">
        <v>60</v>
      </c>
      <c r="D12" s="22" t="s">
        <v>95</v>
      </c>
      <c r="E12" s="32"/>
      <c r="F12" s="28"/>
      <c r="G12" s="2">
        <v>1</v>
      </c>
      <c r="H12" s="69">
        <f t="shared" si="2"/>
        <v>0</v>
      </c>
      <c r="I12" s="32">
        <v>15</v>
      </c>
      <c r="J12" s="28">
        <v>25</v>
      </c>
      <c r="K12" s="2">
        <v>1</v>
      </c>
      <c r="L12" s="28">
        <f t="shared" si="3"/>
        <v>25</v>
      </c>
      <c r="M12" s="84" t="s">
        <v>244</v>
      </c>
      <c r="N12" s="84" t="s">
        <v>242</v>
      </c>
      <c r="O12" s="23"/>
      <c r="P12" s="32"/>
      <c r="Q12" s="28"/>
      <c r="R12" s="28"/>
      <c r="S12" s="28"/>
      <c r="T12" s="28"/>
      <c r="U12" s="28"/>
      <c r="V12" s="28">
        <f t="shared" si="4"/>
        <v>0</v>
      </c>
      <c r="W12" s="28">
        <f t="shared" si="5"/>
        <v>0</v>
      </c>
      <c r="X12" s="28">
        <f t="shared" si="0"/>
        <v>0</v>
      </c>
      <c r="Y12" s="4">
        <f t="shared" si="1"/>
        <v>0</v>
      </c>
    </row>
    <row r="13" spans="1:25" ht="60" x14ac:dyDescent="0.25">
      <c r="A13" s="35" t="s">
        <v>8</v>
      </c>
      <c r="B13" s="22" t="s">
        <v>12</v>
      </c>
      <c r="C13" s="22" t="s">
        <v>61</v>
      </c>
      <c r="D13" s="22" t="s">
        <v>95</v>
      </c>
      <c r="E13" s="32"/>
      <c r="F13" s="28"/>
      <c r="G13" s="2">
        <v>1</v>
      </c>
      <c r="H13" s="69">
        <f t="shared" si="2"/>
        <v>0</v>
      </c>
      <c r="I13" s="32">
        <v>15</v>
      </c>
      <c r="J13" s="28">
        <v>25</v>
      </c>
      <c r="K13" s="2">
        <v>1</v>
      </c>
      <c r="L13" s="28">
        <f t="shared" si="3"/>
        <v>25</v>
      </c>
      <c r="M13" s="84" t="s">
        <v>245</v>
      </c>
      <c r="N13" s="84" t="s">
        <v>242</v>
      </c>
      <c r="O13" s="23"/>
      <c r="P13" s="32"/>
      <c r="Q13" s="28"/>
      <c r="R13" s="28"/>
      <c r="S13" s="28"/>
      <c r="T13" s="28"/>
      <c r="U13" s="28"/>
      <c r="V13" s="28">
        <f t="shared" si="4"/>
        <v>0</v>
      </c>
      <c r="W13" s="28">
        <f t="shared" si="5"/>
        <v>0</v>
      </c>
      <c r="X13" s="28">
        <f t="shared" si="0"/>
        <v>0</v>
      </c>
      <c r="Y13" s="4">
        <f t="shared" si="1"/>
        <v>0</v>
      </c>
    </row>
    <row r="14" spans="1:25" ht="30" x14ac:dyDescent="0.25">
      <c r="A14" s="35" t="s">
        <v>8</v>
      </c>
      <c r="B14" s="22" t="s">
        <v>12</v>
      </c>
      <c r="C14" s="22" t="s">
        <v>62</v>
      </c>
      <c r="D14" s="22" t="s">
        <v>95</v>
      </c>
      <c r="E14" s="32"/>
      <c r="F14" s="28"/>
      <c r="G14" s="2">
        <v>1</v>
      </c>
      <c r="H14" s="69">
        <f t="shared" si="2"/>
        <v>0</v>
      </c>
      <c r="I14" s="32">
        <v>5</v>
      </c>
      <c r="J14" s="28">
        <v>5</v>
      </c>
      <c r="K14" s="2">
        <v>1</v>
      </c>
      <c r="L14" s="28">
        <f t="shared" si="3"/>
        <v>5</v>
      </c>
      <c r="M14" s="84" t="s">
        <v>246</v>
      </c>
      <c r="N14" s="84" t="s">
        <v>242</v>
      </c>
      <c r="O14" s="23"/>
      <c r="P14" s="32"/>
      <c r="Q14" s="28"/>
      <c r="R14" s="28"/>
      <c r="S14" s="28"/>
      <c r="T14" s="28"/>
      <c r="U14" s="28"/>
      <c r="V14" s="28">
        <f t="shared" si="4"/>
        <v>0</v>
      </c>
      <c r="W14" s="28">
        <f t="shared" si="5"/>
        <v>0</v>
      </c>
      <c r="X14" s="28">
        <f t="shared" si="0"/>
        <v>0</v>
      </c>
      <c r="Y14" s="4">
        <f t="shared" si="1"/>
        <v>0</v>
      </c>
    </row>
    <row r="15" spans="1:25" ht="30" x14ac:dyDescent="0.25">
      <c r="A15" s="35" t="s">
        <v>8</v>
      </c>
      <c r="B15" s="22" t="s">
        <v>12</v>
      </c>
      <c r="C15" s="22" t="s">
        <v>63</v>
      </c>
      <c r="D15" s="22" t="s">
        <v>95</v>
      </c>
      <c r="E15" s="32">
        <v>65</v>
      </c>
      <c r="F15" s="28">
        <v>98</v>
      </c>
      <c r="G15" s="2">
        <v>1</v>
      </c>
      <c r="H15" s="69">
        <f t="shared" si="2"/>
        <v>98</v>
      </c>
      <c r="I15" s="32">
        <v>61</v>
      </c>
      <c r="J15" s="28">
        <v>80</v>
      </c>
      <c r="K15" s="2">
        <v>1</v>
      </c>
      <c r="L15" s="28">
        <f t="shared" si="3"/>
        <v>80</v>
      </c>
      <c r="M15" s="83" t="s">
        <v>247</v>
      </c>
      <c r="N15" s="84" t="s">
        <v>242</v>
      </c>
      <c r="O15" s="23"/>
      <c r="P15" s="32"/>
      <c r="Q15" s="28"/>
      <c r="R15" s="28"/>
      <c r="S15" s="28"/>
      <c r="T15" s="28"/>
      <c r="U15" s="28"/>
      <c r="V15" s="28">
        <f t="shared" si="4"/>
        <v>0</v>
      </c>
      <c r="W15" s="28">
        <f t="shared" si="5"/>
        <v>0</v>
      </c>
      <c r="X15" s="28">
        <f t="shared" si="0"/>
        <v>0</v>
      </c>
      <c r="Y15" s="4">
        <f t="shared" si="1"/>
        <v>0</v>
      </c>
    </row>
    <row r="16" spans="1:25" ht="30" x14ac:dyDescent="0.25">
      <c r="A16" s="35" t="s">
        <v>8</v>
      </c>
      <c r="B16" s="22" t="s">
        <v>12</v>
      </c>
      <c r="C16" s="22" t="s">
        <v>64</v>
      </c>
      <c r="D16" s="22" t="s">
        <v>95</v>
      </c>
      <c r="E16" s="32">
        <v>100</v>
      </c>
      <c r="F16" s="28">
        <v>300</v>
      </c>
      <c r="G16" s="2">
        <v>1</v>
      </c>
      <c r="H16" s="69">
        <f t="shared" si="2"/>
        <v>300</v>
      </c>
      <c r="I16" s="32">
        <v>77</v>
      </c>
      <c r="J16" s="28">
        <v>260</v>
      </c>
      <c r="K16" s="2">
        <v>1</v>
      </c>
      <c r="L16" s="28">
        <f t="shared" si="3"/>
        <v>260</v>
      </c>
      <c r="M16" s="89" t="s">
        <v>248</v>
      </c>
      <c r="N16" s="84" t="s">
        <v>242</v>
      </c>
      <c r="O16" s="23"/>
      <c r="P16" s="32"/>
      <c r="Q16" s="28"/>
      <c r="R16" s="28"/>
      <c r="S16" s="28"/>
      <c r="T16" s="28"/>
      <c r="U16" s="28"/>
      <c r="V16" s="28">
        <f t="shared" si="4"/>
        <v>0</v>
      </c>
      <c r="W16" s="28">
        <f t="shared" si="5"/>
        <v>0</v>
      </c>
      <c r="X16" s="28">
        <f t="shared" si="0"/>
        <v>0</v>
      </c>
      <c r="Y16" s="4">
        <f t="shared" si="1"/>
        <v>0</v>
      </c>
    </row>
    <row r="17" spans="1:25" ht="45" x14ac:dyDescent="0.25">
      <c r="A17" s="35" t="s">
        <v>8</v>
      </c>
      <c r="B17" s="22" t="s">
        <v>12</v>
      </c>
      <c r="C17" s="22" t="s">
        <v>65</v>
      </c>
      <c r="D17" s="22" t="s">
        <v>95</v>
      </c>
      <c r="E17" s="32">
        <v>100</v>
      </c>
      <c r="F17" s="28">
        <v>100</v>
      </c>
      <c r="G17" s="2">
        <v>1</v>
      </c>
      <c r="H17" s="69">
        <f t="shared" si="2"/>
        <v>100</v>
      </c>
      <c r="I17" s="32">
        <v>90</v>
      </c>
      <c r="J17" s="28">
        <v>90</v>
      </c>
      <c r="K17" s="2">
        <v>1</v>
      </c>
      <c r="L17" s="28">
        <f t="shared" si="3"/>
        <v>90</v>
      </c>
      <c r="M17" s="83" t="s">
        <v>250</v>
      </c>
      <c r="N17" s="84" t="s">
        <v>242</v>
      </c>
      <c r="O17" s="23"/>
      <c r="P17" s="32"/>
      <c r="Q17" s="28"/>
      <c r="R17" s="28"/>
      <c r="S17" s="28"/>
      <c r="T17" s="28"/>
      <c r="U17" s="28"/>
      <c r="V17" s="28">
        <f t="shared" si="4"/>
        <v>0</v>
      </c>
      <c r="W17" s="28">
        <f t="shared" si="5"/>
        <v>0</v>
      </c>
      <c r="X17" s="28">
        <f t="shared" si="0"/>
        <v>0</v>
      </c>
      <c r="Y17" s="4">
        <f t="shared" si="1"/>
        <v>0</v>
      </c>
    </row>
    <row r="18" spans="1:25" ht="30" x14ac:dyDescent="0.25">
      <c r="A18" s="35" t="s">
        <v>8</v>
      </c>
      <c r="B18" s="22" t="s">
        <v>12</v>
      </c>
      <c r="C18" s="22" t="s">
        <v>66</v>
      </c>
      <c r="D18" s="22" t="s">
        <v>95</v>
      </c>
      <c r="E18" s="32">
        <v>20</v>
      </c>
      <c r="F18" s="28">
        <v>20</v>
      </c>
      <c r="G18" s="2">
        <v>1</v>
      </c>
      <c r="H18" s="69">
        <f t="shared" si="2"/>
        <v>20</v>
      </c>
      <c r="I18" s="32">
        <v>18</v>
      </c>
      <c r="J18" s="28">
        <v>18</v>
      </c>
      <c r="K18" s="2">
        <v>1</v>
      </c>
      <c r="L18" s="28">
        <f t="shared" si="3"/>
        <v>18</v>
      </c>
      <c r="M18" s="83" t="s">
        <v>249</v>
      </c>
      <c r="N18" s="84" t="s">
        <v>242</v>
      </c>
      <c r="O18" s="23"/>
      <c r="P18" s="32"/>
      <c r="Q18" s="28"/>
      <c r="R18" s="28"/>
      <c r="S18" s="28"/>
      <c r="T18" s="28"/>
      <c r="U18" s="28"/>
      <c r="V18" s="28">
        <f t="shared" si="4"/>
        <v>0</v>
      </c>
      <c r="W18" s="28">
        <f t="shared" si="5"/>
        <v>0</v>
      </c>
      <c r="X18" s="28">
        <f t="shared" si="0"/>
        <v>0</v>
      </c>
      <c r="Y18" s="4">
        <f t="shared" si="1"/>
        <v>0</v>
      </c>
    </row>
    <row r="19" spans="1:25" x14ac:dyDescent="0.25">
      <c r="A19" s="35" t="s">
        <v>8</v>
      </c>
      <c r="B19" s="22" t="s">
        <v>12</v>
      </c>
      <c r="C19" s="22" t="s">
        <v>67</v>
      </c>
      <c r="D19" s="22" t="s">
        <v>95</v>
      </c>
      <c r="E19" s="32">
        <v>30</v>
      </c>
      <c r="F19" s="28">
        <v>120</v>
      </c>
      <c r="G19" s="2">
        <v>1</v>
      </c>
      <c r="H19" s="69">
        <f t="shared" si="2"/>
        <v>120</v>
      </c>
      <c r="I19" s="32">
        <v>26</v>
      </c>
      <c r="J19" s="28">
        <v>52</v>
      </c>
      <c r="K19" s="2">
        <v>1</v>
      </c>
      <c r="L19" s="28">
        <f t="shared" si="3"/>
        <v>52</v>
      </c>
      <c r="M19" s="83"/>
      <c r="N19" s="84" t="s">
        <v>242</v>
      </c>
      <c r="O19" s="23"/>
      <c r="P19" s="32"/>
      <c r="Q19" s="28"/>
      <c r="R19" s="28"/>
      <c r="S19" s="28"/>
      <c r="T19" s="28"/>
      <c r="U19" s="28"/>
      <c r="V19" s="28">
        <f t="shared" si="4"/>
        <v>0</v>
      </c>
      <c r="W19" s="28">
        <f t="shared" si="5"/>
        <v>0</v>
      </c>
      <c r="X19" s="28">
        <f t="shared" si="0"/>
        <v>0</v>
      </c>
      <c r="Y19" s="4">
        <f t="shared" si="1"/>
        <v>0</v>
      </c>
    </row>
    <row r="20" spans="1:25" ht="14.25" hidden="1" x14ac:dyDescent="0.25">
      <c r="A20" s="59" t="s">
        <v>8</v>
      </c>
      <c r="B20" s="30" t="s">
        <v>12</v>
      </c>
      <c r="C20" s="30" t="s">
        <v>72</v>
      </c>
      <c r="D20" s="23" t="s">
        <v>57</v>
      </c>
      <c r="E20" s="32"/>
      <c r="F20" s="28"/>
      <c r="G20" s="2">
        <v>1</v>
      </c>
      <c r="H20" s="69">
        <f t="shared" si="2"/>
        <v>0</v>
      </c>
      <c r="I20" s="32"/>
      <c r="J20" s="28"/>
      <c r="K20" s="2">
        <v>1</v>
      </c>
      <c r="L20" s="28">
        <f t="shared" si="3"/>
        <v>0</v>
      </c>
      <c r="M20" s="79"/>
      <c r="N20" s="77"/>
      <c r="O20" s="23"/>
      <c r="P20" s="32"/>
      <c r="Q20" s="28"/>
      <c r="R20" s="28"/>
      <c r="S20" s="28"/>
      <c r="T20" s="28"/>
      <c r="U20" s="28"/>
      <c r="V20" s="28">
        <f t="shared" si="4"/>
        <v>0</v>
      </c>
      <c r="W20" s="28">
        <f t="shared" si="5"/>
        <v>0</v>
      </c>
      <c r="X20" s="28">
        <f t="shared" si="0"/>
        <v>0</v>
      </c>
      <c r="Y20" s="4" t="e">
        <f t="shared" si="1"/>
        <v>#DIV/0!</v>
      </c>
    </row>
    <row r="21" spans="1:25" ht="150" x14ac:dyDescent="0.25">
      <c r="A21" s="35" t="s">
        <v>8</v>
      </c>
      <c r="B21" s="22" t="s">
        <v>13</v>
      </c>
      <c r="C21" s="22" t="s">
        <v>224</v>
      </c>
      <c r="E21" s="32"/>
      <c r="F21" s="28"/>
      <c r="G21" s="2">
        <v>1</v>
      </c>
      <c r="H21" s="69">
        <f t="shared" si="2"/>
        <v>0</v>
      </c>
      <c r="I21" s="32"/>
      <c r="J21" s="28">
        <v>120</v>
      </c>
      <c r="K21" s="2">
        <v>1</v>
      </c>
      <c r="L21" s="28">
        <f t="shared" si="3"/>
        <v>120</v>
      </c>
      <c r="M21" s="75" t="s">
        <v>113</v>
      </c>
      <c r="N21" s="28" t="s">
        <v>114</v>
      </c>
      <c r="O21" s="23" t="s">
        <v>225</v>
      </c>
      <c r="P21" s="32"/>
      <c r="Q21" s="28"/>
      <c r="R21" s="28"/>
      <c r="S21" s="28"/>
      <c r="T21" s="28"/>
      <c r="U21" s="28"/>
      <c r="V21" s="28">
        <f t="shared" si="4"/>
        <v>0</v>
      </c>
      <c r="W21" s="28">
        <f t="shared" si="5"/>
        <v>0</v>
      </c>
      <c r="X21" s="28">
        <f t="shared" si="0"/>
        <v>0</v>
      </c>
      <c r="Y21" s="4">
        <f t="shared" si="1"/>
        <v>0</v>
      </c>
    </row>
    <row r="22" spans="1:25" ht="30" customHeight="1" x14ac:dyDescent="0.25">
      <c r="A22" s="35" t="s">
        <v>8</v>
      </c>
      <c r="B22" s="22" t="s">
        <v>13</v>
      </c>
      <c r="C22" s="22" t="s">
        <v>115</v>
      </c>
      <c r="E22" s="32"/>
      <c r="F22" s="28"/>
      <c r="G22" s="2">
        <v>1</v>
      </c>
      <c r="H22" s="69">
        <f t="shared" si="2"/>
        <v>0</v>
      </c>
      <c r="I22" s="32">
        <v>1</v>
      </c>
      <c r="J22" s="28">
        <v>40</v>
      </c>
      <c r="K22" s="2">
        <v>1</v>
      </c>
      <c r="L22" s="28">
        <f t="shared" si="3"/>
        <v>40</v>
      </c>
      <c r="M22" s="75" t="s">
        <v>116</v>
      </c>
      <c r="N22" s="28" t="s">
        <v>117</v>
      </c>
      <c r="O22" s="23"/>
      <c r="P22" s="32"/>
      <c r="Q22" s="28"/>
      <c r="R22" s="28"/>
      <c r="S22" s="28"/>
      <c r="T22" s="28"/>
      <c r="U22" s="28"/>
      <c r="V22" s="28">
        <f t="shared" si="4"/>
        <v>0</v>
      </c>
      <c r="W22" s="28">
        <f t="shared" si="5"/>
        <v>0</v>
      </c>
      <c r="X22" s="28">
        <f t="shared" si="0"/>
        <v>0</v>
      </c>
      <c r="Y22" s="4">
        <f t="shared" si="1"/>
        <v>0</v>
      </c>
    </row>
    <row r="23" spans="1:25" ht="90" x14ac:dyDescent="0.25">
      <c r="A23" s="35" t="s">
        <v>8</v>
      </c>
      <c r="B23" s="22" t="s">
        <v>13</v>
      </c>
      <c r="C23" s="22" t="s">
        <v>118</v>
      </c>
      <c r="E23" s="32"/>
      <c r="F23" s="28"/>
      <c r="G23" s="2">
        <v>1</v>
      </c>
      <c r="H23" s="69">
        <f t="shared" si="2"/>
        <v>0</v>
      </c>
      <c r="I23" s="32"/>
      <c r="J23" s="28">
        <v>30</v>
      </c>
      <c r="K23" s="2">
        <v>1</v>
      </c>
      <c r="L23" s="28">
        <f t="shared" si="3"/>
        <v>30</v>
      </c>
      <c r="M23" s="75" t="s">
        <v>205</v>
      </c>
      <c r="N23" s="22" t="s">
        <v>206</v>
      </c>
      <c r="O23" s="23"/>
      <c r="P23" s="32"/>
      <c r="Q23" s="28"/>
      <c r="R23" s="28"/>
      <c r="S23" s="28"/>
      <c r="T23" s="28"/>
      <c r="U23" s="28"/>
      <c r="V23" s="28">
        <f t="shared" si="4"/>
        <v>0</v>
      </c>
      <c r="W23" s="28">
        <f t="shared" si="5"/>
        <v>0</v>
      </c>
      <c r="X23" s="28">
        <f t="shared" si="0"/>
        <v>0</v>
      </c>
      <c r="Y23" s="4">
        <f t="shared" si="1"/>
        <v>0</v>
      </c>
    </row>
    <row r="24" spans="1:25" ht="210" x14ac:dyDescent="0.25">
      <c r="A24" s="35" t="s">
        <v>8</v>
      </c>
      <c r="B24" s="22" t="s">
        <v>13</v>
      </c>
      <c r="C24" s="22" t="s">
        <v>119</v>
      </c>
      <c r="E24" s="32"/>
      <c r="F24" s="28">
        <v>140</v>
      </c>
      <c r="G24" s="2">
        <v>1</v>
      </c>
      <c r="H24" s="69">
        <f t="shared" si="2"/>
        <v>140</v>
      </c>
      <c r="I24" s="32"/>
      <c r="J24" s="28">
        <v>230</v>
      </c>
      <c r="K24" s="2">
        <v>1</v>
      </c>
      <c r="L24" s="28">
        <f t="shared" si="3"/>
        <v>230</v>
      </c>
      <c r="M24" s="75" t="s">
        <v>207</v>
      </c>
      <c r="N24" s="28" t="s">
        <v>208</v>
      </c>
      <c r="O24" s="23"/>
      <c r="P24" s="32"/>
      <c r="Q24" s="28"/>
      <c r="R24" s="28"/>
      <c r="S24" s="28"/>
      <c r="T24" s="28"/>
      <c r="U24" s="28"/>
      <c r="V24" s="28">
        <f t="shared" si="4"/>
        <v>0</v>
      </c>
      <c r="W24" s="28">
        <f t="shared" si="5"/>
        <v>0</v>
      </c>
      <c r="X24" s="28">
        <f t="shared" si="0"/>
        <v>0</v>
      </c>
      <c r="Y24" s="4">
        <f t="shared" si="1"/>
        <v>0</v>
      </c>
    </row>
    <row r="25" spans="1:25" ht="90" x14ac:dyDescent="0.25">
      <c r="A25" s="35" t="s">
        <v>8</v>
      </c>
      <c r="B25" s="22" t="s">
        <v>13</v>
      </c>
      <c r="C25" s="22" t="s">
        <v>120</v>
      </c>
      <c r="E25" s="32"/>
      <c r="F25" s="28"/>
      <c r="G25" s="2">
        <v>1</v>
      </c>
      <c r="H25" s="69">
        <f t="shared" si="2"/>
        <v>0</v>
      </c>
      <c r="I25" s="32"/>
      <c r="J25" s="28">
        <v>32</v>
      </c>
      <c r="K25" s="2">
        <v>1</v>
      </c>
      <c r="L25" s="28">
        <f t="shared" si="3"/>
        <v>32</v>
      </c>
      <c r="M25" s="75" t="s">
        <v>122</v>
      </c>
      <c r="N25" s="28" t="s">
        <v>121</v>
      </c>
      <c r="O25" s="23"/>
      <c r="P25" s="32"/>
      <c r="Q25" s="28"/>
      <c r="R25" s="28"/>
      <c r="S25" s="28"/>
      <c r="T25" s="28"/>
      <c r="U25" s="28"/>
      <c r="V25" s="28">
        <f t="shared" si="4"/>
        <v>0</v>
      </c>
      <c r="W25" s="28">
        <f t="shared" si="5"/>
        <v>0</v>
      </c>
      <c r="X25" s="28">
        <f t="shared" si="0"/>
        <v>0</v>
      </c>
      <c r="Y25" s="4">
        <f t="shared" si="1"/>
        <v>0</v>
      </c>
    </row>
    <row r="26" spans="1:25" ht="15" hidden="1" customHeight="1" x14ac:dyDescent="0.25">
      <c r="A26" s="35" t="s">
        <v>8</v>
      </c>
      <c r="B26" s="22" t="s">
        <v>13</v>
      </c>
      <c r="C26" s="76" t="s">
        <v>123</v>
      </c>
      <c r="E26" s="32"/>
      <c r="F26" s="28">
        <v>80</v>
      </c>
      <c r="G26" s="2">
        <v>1</v>
      </c>
      <c r="H26" s="69">
        <f t="shared" si="2"/>
        <v>80</v>
      </c>
      <c r="I26" s="32"/>
      <c r="J26" s="28"/>
      <c r="K26" s="2">
        <v>1</v>
      </c>
      <c r="L26" s="28">
        <f t="shared" si="3"/>
        <v>0</v>
      </c>
      <c r="M26" s="75"/>
      <c r="N26" s="28"/>
      <c r="O26" s="23"/>
      <c r="P26" s="32"/>
      <c r="Q26" s="28"/>
      <c r="R26" s="28"/>
      <c r="S26" s="28"/>
      <c r="T26" s="28"/>
      <c r="U26" s="28"/>
      <c r="V26" s="28">
        <f t="shared" si="4"/>
        <v>0</v>
      </c>
      <c r="W26" s="28">
        <f t="shared" si="5"/>
        <v>0</v>
      </c>
      <c r="X26" s="28">
        <f t="shared" si="0"/>
        <v>0</v>
      </c>
      <c r="Y26" s="4" t="e">
        <f t="shared" si="1"/>
        <v>#DIV/0!</v>
      </c>
    </row>
    <row r="27" spans="1:25" ht="57" hidden="1" x14ac:dyDescent="0.25">
      <c r="A27" s="35" t="s">
        <v>8</v>
      </c>
      <c r="B27" s="22" t="s">
        <v>13</v>
      </c>
      <c r="C27" s="22" t="s">
        <v>124</v>
      </c>
      <c r="E27" s="32"/>
      <c r="F27" s="28">
        <v>80</v>
      </c>
      <c r="G27" s="2">
        <v>1</v>
      </c>
      <c r="H27" s="69">
        <f t="shared" ref="H27" si="11">F27*G27</f>
        <v>80</v>
      </c>
      <c r="I27" s="32"/>
      <c r="J27" s="28"/>
      <c r="K27" s="2">
        <v>1</v>
      </c>
      <c r="L27" s="28">
        <f t="shared" ref="L27" si="12">J27*K27</f>
        <v>0</v>
      </c>
      <c r="M27" s="75"/>
      <c r="N27" s="28"/>
      <c r="O27" s="23"/>
      <c r="P27" s="32"/>
      <c r="Q27" s="28"/>
      <c r="R27" s="28"/>
      <c r="S27" s="28"/>
      <c r="T27" s="28"/>
      <c r="U27" s="28"/>
      <c r="V27" s="28">
        <f t="shared" ref="V27" si="13">P27+R27</f>
        <v>0</v>
      </c>
      <c r="W27" s="28">
        <f t="shared" ref="W27" si="14">Q27+S27</f>
        <v>0</v>
      </c>
      <c r="X27" s="28">
        <f t="shared" ref="X27" si="15">W27*K27</f>
        <v>0</v>
      </c>
      <c r="Y27" s="4" t="e">
        <f t="shared" ref="Y27" si="16">W27/J27</f>
        <v>#DIV/0!</v>
      </c>
    </row>
    <row r="28" spans="1:25" ht="409.5" x14ac:dyDescent="0.25">
      <c r="A28" s="35" t="s">
        <v>8</v>
      </c>
      <c r="B28" s="22" t="s">
        <v>13</v>
      </c>
      <c r="C28" s="22" t="s">
        <v>125</v>
      </c>
      <c r="E28" s="32"/>
      <c r="F28" s="28">
        <v>220</v>
      </c>
      <c r="G28" s="2">
        <v>1</v>
      </c>
      <c r="H28" s="69">
        <f t="shared" ref="H28:H29" si="17">F28*G28</f>
        <v>220</v>
      </c>
      <c r="I28" s="32"/>
      <c r="J28" s="28">
        <v>80</v>
      </c>
      <c r="K28" s="2">
        <v>1</v>
      </c>
      <c r="L28" s="28">
        <f t="shared" ref="L28:L29" si="18">J28*K28</f>
        <v>80</v>
      </c>
      <c r="M28" s="75" t="s">
        <v>210</v>
      </c>
      <c r="N28" s="28" t="s">
        <v>209</v>
      </c>
      <c r="O28" s="23"/>
      <c r="P28" s="32"/>
      <c r="Q28" s="28"/>
      <c r="R28" s="28"/>
      <c r="S28" s="28"/>
      <c r="T28" s="28"/>
      <c r="U28" s="28"/>
      <c r="V28" s="28">
        <f t="shared" ref="V28:V29" si="19">P28+R28</f>
        <v>0</v>
      </c>
      <c r="W28" s="28">
        <f t="shared" ref="W28:W29" si="20">Q28+S28</f>
        <v>0</v>
      </c>
      <c r="X28" s="28">
        <f t="shared" ref="X28:X29" si="21">W28*K28</f>
        <v>0</v>
      </c>
      <c r="Y28" s="4">
        <f t="shared" ref="Y28:Y29" si="22">W28/J28</f>
        <v>0</v>
      </c>
    </row>
    <row r="29" spans="1:25" ht="150" x14ac:dyDescent="0.25">
      <c r="A29" s="35" t="s">
        <v>8</v>
      </c>
      <c r="B29" s="22" t="s">
        <v>13</v>
      </c>
      <c r="C29" s="22" t="s">
        <v>126</v>
      </c>
      <c r="E29" s="32"/>
      <c r="F29" s="28">
        <v>80</v>
      </c>
      <c r="G29" s="2">
        <v>1</v>
      </c>
      <c r="H29" s="69">
        <f t="shared" si="17"/>
        <v>80</v>
      </c>
      <c r="I29" s="32"/>
      <c r="J29" s="28">
        <v>60</v>
      </c>
      <c r="K29" s="2">
        <v>1</v>
      </c>
      <c r="L29" s="28">
        <f t="shared" si="18"/>
        <v>60</v>
      </c>
      <c r="M29" s="76" t="s">
        <v>128</v>
      </c>
      <c r="N29" s="28" t="s">
        <v>127</v>
      </c>
      <c r="O29" s="23"/>
      <c r="P29" s="32"/>
      <c r="Q29" s="28"/>
      <c r="R29" s="28"/>
      <c r="S29" s="28"/>
      <c r="T29" s="28"/>
      <c r="U29" s="28"/>
      <c r="V29" s="28">
        <f t="shared" si="19"/>
        <v>0</v>
      </c>
      <c r="W29" s="28">
        <f t="shared" si="20"/>
        <v>0</v>
      </c>
      <c r="X29" s="28">
        <f t="shared" si="21"/>
        <v>0</v>
      </c>
      <c r="Y29" s="4">
        <f t="shared" si="22"/>
        <v>0</v>
      </c>
    </row>
    <row r="30" spans="1:25" ht="105" customHeight="1" x14ac:dyDescent="0.25">
      <c r="A30" s="35" t="s">
        <v>8</v>
      </c>
      <c r="B30" s="22" t="s">
        <v>13</v>
      </c>
      <c r="C30" s="22" t="s">
        <v>129</v>
      </c>
      <c r="E30" s="32"/>
      <c r="F30" s="28">
        <v>60</v>
      </c>
      <c r="G30" s="2">
        <v>1</v>
      </c>
      <c r="H30" s="69">
        <f t="shared" ref="H30" si="23">F30*G30</f>
        <v>60</v>
      </c>
      <c r="I30" s="32"/>
      <c r="J30" s="28">
        <v>60</v>
      </c>
      <c r="K30" s="2">
        <v>1</v>
      </c>
      <c r="L30" s="28">
        <f t="shared" ref="L30" si="24">J30*K30</f>
        <v>60</v>
      </c>
      <c r="M30" s="75" t="s">
        <v>131</v>
      </c>
      <c r="N30" s="28" t="s">
        <v>130</v>
      </c>
      <c r="O30" s="23"/>
      <c r="P30" s="32"/>
      <c r="Q30" s="28"/>
      <c r="R30" s="28"/>
      <c r="S30" s="28"/>
      <c r="T30" s="28"/>
      <c r="U30" s="28"/>
      <c r="V30" s="28">
        <f t="shared" ref="V30" si="25">P30+R30</f>
        <v>0</v>
      </c>
      <c r="W30" s="28">
        <f t="shared" ref="W30" si="26">Q30+S30</f>
        <v>0</v>
      </c>
      <c r="X30" s="28">
        <f t="shared" ref="X30" si="27">W30*K30</f>
        <v>0</v>
      </c>
      <c r="Y30" s="4">
        <f t="shared" ref="Y30" si="28">W30/J30</f>
        <v>0</v>
      </c>
    </row>
    <row r="31" spans="1:25" ht="95.25" customHeight="1" x14ac:dyDescent="0.25">
      <c r="A31" s="35" t="s">
        <v>8</v>
      </c>
      <c r="B31" s="22" t="s">
        <v>13</v>
      </c>
      <c r="C31" s="22" t="s">
        <v>132</v>
      </c>
      <c r="E31" s="32"/>
      <c r="F31" s="28"/>
      <c r="G31" s="2">
        <v>1</v>
      </c>
      <c r="H31" s="69">
        <f t="shared" ref="H31:H33" si="29">F31*G31</f>
        <v>0</v>
      </c>
      <c r="I31" s="32"/>
      <c r="J31" s="28">
        <v>120</v>
      </c>
      <c r="K31" s="2">
        <v>1</v>
      </c>
      <c r="L31" s="28">
        <f t="shared" ref="L31:L33" si="30">J31*K31</f>
        <v>120</v>
      </c>
      <c r="M31" s="83" t="s">
        <v>254</v>
      </c>
      <c r="N31" s="90" t="s">
        <v>253</v>
      </c>
      <c r="O31" s="23"/>
      <c r="P31" s="32"/>
      <c r="Q31" s="28"/>
      <c r="R31" s="28"/>
      <c r="S31" s="28"/>
      <c r="T31" s="28"/>
      <c r="U31" s="28"/>
      <c r="V31" s="28">
        <f t="shared" ref="V31:V33" si="31">P31+R31</f>
        <v>0</v>
      </c>
      <c r="W31" s="28">
        <f t="shared" ref="W31:W33" si="32">Q31+S31</f>
        <v>0</v>
      </c>
      <c r="X31" s="28">
        <f t="shared" ref="X31:X33" si="33">W31*K31</f>
        <v>0</v>
      </c>
      <c r="Y31" s="4">
        <f t="shared" ref="Y31:Y33" si="34">W31/J31</f>
        <v>0</v>
      </c>
    </row>
    <row r="32" spans="1:25" ht="105" x14ac:dyDescent="0.25">
      <c r="A32" s="35" t="s">
        <v>8</v>
      </c>
      <c r="B32" s="22" t="s">
        <v>13</v>
      </c>
      <c r="C32" s="22" t="s">
        <v>133</v>
      </c>
      <c r="E32" s="32"/>
      <c r="F32" s="28"/>
      <c r="G32" s="2">
        <v>1</v>
      </c>
      <c r="H32" s="69">
        <f t="shared" si="29"/>
        <v>0</v>
      </c>
      <c r="I32" s="32"/>
      <c r="J32" s="28">
        <v>80</v>
      </c>
      <c r="K32" s="2">
        <v>1</v>
      </c>
      <c r="L32" s="28">
        <f t="shared" si="30"/>
        <v>80</v>
      </c>
      <c r="M32" s="91" t="s">
        <v>251</v>
      </c>
      <c r="N32" s="84" t="s">
        <v>252</v>
      </c>
      <c r="O32" s="23"/>
      <c r="P32" s="32"/>
      <c r="Q32" s="28"/>
      <c r="R32" s="28"/>
      <c r="S32" s="28"/>
      <c r="T32" s="28"/>
      <c r="U32" s="28"/>
      <c r="V32" s="28">
        <f t="shared" si="31"/>
        <v>0</v>
      </c>
      <c r="W32" s="28">
        <f t="shared" si="32"/>
        <v>0</v>
      </c>
      <c r="X32" s="28">
        <f t="shared" si="33"/>
        <v>0</v>
      </c>
      <c r="Y32" s="4">
        <f t="shared" si="34"/>
        <v>0</v>
      </c>
    </row>
    <row r="33" spans="1:25" ht="57" hidden="1" x14ac:dyDescent="0.25">
      <c r="A33" s="35" t="s">
        <v>8</v>
      </c>
      <c r="B33" s="22" t="s">
        <v>13</v>
      </c>
      <c r="C33" s="22" t="s">
        <v>134</v>
      </c>
      <c r="E33" s="32"/>
      <c r="F33" s="28">
        <v>24</v>
      </c>
      <c r="G33" s="2">
        <v>1</v>
      </c>
      <c r="H33" s="69">
        <f t="shared" si="29"/>
        <v>24</v>
      </c>
      <c r="I33" s="32"/>
      <c r="J33" s="28"/>
      <c r="K33" s="2">
        <v>1</v>
      </c>
      <c r="L33" s="28">
        <f t="shared" si="30"/>
        <v>0</v>
      </c>
      <c r="M33" s="75"/>
      <c r="N33" s="28"/>
      <c r="O33" s="23"/>
      <c r="P33" s="32"/>
      <c r="Q33" s="28"/>
      <c r="R33" s="28"/>
      <c r="S33" s="28"/>
      <c r="T33" s="28"/>
      <c r="U33" s="28"/>
      <c r="V33" s="28">
        <f t="shared" si="31"/>
        <v>0</v>
      </c>
      <c r="W33" s="28">
        <f t="shared" si="32"/>
        <v>0</v>
      </c>
      <c r="X33" s="28">
        <f t="shared" si="33"/>
        <v>0</v>
      </c>
      <c r="Y33" s="4" t="e">
        <f t="shared" si="34"/>
        <v>#DIV/0!</v>
      </c>
    </row>
    <row r="34" spans="1:25" ht="105" x14ac:dyDescent="0.25">
      <c r="A34" s="35" t="s">
        <v>8</v>
      </c>
      <c r="B34" s="22" t="s">
        <v>13</v>
      </c>
      <c r="C34" s="22" t="s">
        <v>135</v>
      </c>
      <c r="E34" s="32"/>
      <c r="F34" s="28">
        <v>48</v>
      </c>
      <c r="G34" s="2">
        <v>1</v>
      </c>
      <c r="H34" s="69">
        <f t="shared" ref="H34:H35" si="35">F34*G34</f>
        <v>48</v>
      </c>
      <c r="I34" s="32"/>
      <c r="J34" s="28">
        <v>24</v>
      </c>
      <c r="K34" s="2">
        <v>1</v>
      </c>
      <c r="L34" s="28">
        <f t="shared" ref="L34:L35" si="36">J34*K34</f>
        <v>24</v>
      </c>
      <c r="M34" s="76" t="s">
        <v>212</v>
      </c>
      <c r="N34" s="28" t="s">
        <v>211</v>
      </c>
      <c r="O34" s="23"/>
      <c r="P34" s="32"/>
      <c r="Q34" s="28"/>
      <c r="R34" s="28"/>
      <c r="S34" s="28"/>
      <c r="T34" s="28"/>
      <c r="U34" s="28"/>
      <c r="V34" s="28">
        <f t="shared" ref="V34:V35" si="37">P34+R34</f>
        <v>0</v>
      </c>
      <c r="W34" s="28">
        <f t="shared" ref="W34:W35" si="38">Q34+S34</f>
        <v>0</v>
      </c>
      <c r="X34" s="28">
        <f t="shared" ref="X34:X35" si="39">W34*K34</f>
        <v>0</v>
      </c>
      <c r="Y34" s="4">
        <f t="shared" ref="Y34:Y35" si="40">W34/J34</f>
        <v>0</v>
      </c>
    </row>
    <row r="35" spans="1:25" ht="45" x14ac:dyDescent="0.25">
      <c r="A35" s="35" t="s">
        <v>8</v>
      </c>
      <c r="B35" s="22" t="s">
        <v>13</v>
      </c>
      <c r="C35" s="22" t="s">
        <v>136</v>
      </c>
      <c r="E35" s="32"/>
      <c r="F35" s="28">
        <v>40</v>
      </c>
      <c r="G35" s="2">
        <v>1</v>
      </c>
      <c r="H35" s="69">
        <f t="shared" si="35"/>
        <v>40</v>
      </c>
      <c r="I35" s="32"/>
      <c r="J35" s="28">
        <v>20</v>
      </c>
      <c r="K35" s="2">
        <v>1</v>
      </c>
      <c r="L35" s="28">
        <f t="shared" si="36"/>
        <v>20</v>
      </c>
      <c r="M35" s="75" t="s">
        <v>226</v>
      </c>
      <c r="N35" s="28" t="s">
        <v>227</v>
      </c>
      <c r="O35" s="23"/>
      <c r="P35" s="32"/>
      <c r="Q35" s="28"/>
      <c r="R35" s="28"/>
      <c r="S35" s="28"/>
      <c r="T35" s="28"/>
      <c r="U35" s="28"/>
      <c r="V35" s="28">
        <f t="shared" si="37"/>
        <v>0</v>
      </c>
      <c r="W35" s="28">
        <f t="shared" si="38"/>
        <v>0</v>
      </c>
      <c r="X35" s="28">
        <f t="shared" si="39"/>
        <v>0</v>
      </c>
      <c r="Y35" s="4">
        <f t="shared" si="40"/>
        <v>0</v>
      </c>
    </row>
    <row r="36" spans="1:25" ht="150.19999999999999" customHeight="1" x14ac:dyDescent="0.25">
      <c r="A36" s="35" t="s">
        <v>8</v>
      </c>
      <c r="B36" s="22" t="s">
        <v>13</v>
      </c>
      <c r="C36" s="22" t="s">
        <v>137</v>
      </c>
      <c r="E36" s="32"/>
      <c r="F36" s="28">
        <v>40</v>
      </c>
      <c r="G36" s="2">
        <v>1</v>
      </c>
      <c r="H36" s="69">
        <f t="shared" ref="H36:H39" si="41">F36*G36</f>
        <v>40</v>
      </c>
      <c r="I36" s="32"/>
      <c r="J36" s="28">
        <v>40</v>
      </c>
      <c r="K36" s="2">
        <v>1</v>
      </c>
      <c r="L36" s="28">
        <f t="shared" ref="L36:L39" si="42">J36*K36</f>
        <v>40</v>
      </c>
      <c r="M36" s="75" t="s">
        <v>138</v>
      </c>
      <c r="N36" s="28" t="s">
        <v>139</v>
      </c>
      <c r="O36" s="23"/>
      <c r="P36" s="32"/>
      <c r="Q36" s="28"/>
      <c r="R36" s="28"/>
      <c r="S36" s="28"/>
      <c r="T36" s="28"/>
      <c r="U36" s="28"/>
      <c r="V36" s="28">
        <f t="shared" ref="V36:V39" si="43">P36+R36</f>
        <v>0</v>
      </c>
      <c r="W36" s="28">
        <f t="shared" ref="W36:W39" si="44">Q36+S36</f>
        <v>0</v>
      </c>
      <c r="X36" s="28">
        <f t="shared" ref="X36:X39" si="45">W36*K36</f>
        <v>0</v>
      </c>
      <c r="Y36" s="4">
        <f t="shared" ref="Y36:Y39" si="46">W36/J36</f>
        <v>0</v>
      </c>
    </row>
    <row r="37" spans="1:25" ht="90" x14ac:dyDescent="0.25">
      <c r="A37" s="35" t="s">
        <v>8</v>
      </c>
      <c r="B37" s="22" t="s">
        <v>13</v>
      </c>
      <c r="C37" s="22" t="s">
        <v>140</v>
      </c>
      <c r="E37" s="32"/>
      <c r="F37" s="28"/>
      <c r="G37" s="2">
        <v>1</v>
      </c>
      <c r="H37" s="69">
        <f t="shared" si="41"/>
        <v>0</v>
      </c>
      <c r="I37" s="32"/>
      <c r="J37" s="28">
        <v>80</v>
      </c>
      <c r="K37" s="2">
        <v>1</v>
      </c>
      <c r="L37" s="28">
        <f t="shared" si="42"/>
        <v>80</v>
      </c>
      <c r="M37" s="75" t="s">
        <v>141</v>
      </c>
      <c r="N37" s="28" t="s">
        <v>142</v>
      </c>
      <c r="O37" s="23"/>
      <c r="P37" s="32"/>
      <c r="Q37" s="28"/>
      <c r="R37" s="28"/>
      <c r="S37" s="28"/>
      <c r="T37" s="28"/>
      <c r="U37" s="28"/>
      <c r="V37" s="28">
        <f t="shared" si="43"/>
        <v>0</v>
      </c>
      <c r="W37" s="28">
        <f t="shared" si="44"/>
        <v>0</v>
      </c>
      <c r="X37" s="28">
        <f t="shared" si="45"/>
        <v>0</v>
      </c>
      <c r="Y37" s="4">
        <f t="shared" si="46"/>
        <v>0</v>
      </c>
    </row>
    <row r="38" spans="1:25" ht="120" customHeight="1" x14ac:dyDescent="0.25">
      <c r="A38" s="35" t="s">
        <v>8</v>
      </c>
      <c r="B38" s="22" t="s">
        <v>13</v>
      </c>
      <c r="C38" s="22" t="s">
        <v>143</v>
      </c>
      <c r="E38" s="32"/>
      <c r="F38" s="28">
        <v>48</v>
      </c>
      <c r="G38" s="2">
        <v>1</v>
      </c>
      <c r="H38" s="69">
        <f t="shared" si="41"/>
        <v>48</v>
      </c>
      <c r="I38" s="32"/>
      <c r="J38" s="28">
        <v>12</v>
      </c>
      <c r="K38" s="2">
        <v>1</v>
      </c>
      <c r="L38" s="28">
        <f t="shared" si="42"/>
        <v>12</v>
      </c>
      <c r="M38" s="75" t="s">
        <v>144</v>
      </c>
      <c r="N38" s="28" t="s">
        <v>145</v>
      </c>
      <c r="O38" s="23"/>
      <c r="P38" s="32"/>
      <c r="Q38" s="28"/>
      <c r="R38" s="28"/>
      <c r="S38" s="28"/>
      <c r="T38" s="28"/>
      <c r="U38" s="28"/>
      <c r="V38" s="28">
        <f t="shared" si="43"/>
        <v>0</v>
      </c>
      <c r="W38" s="28">
        <f t="shared" si="44"/>
        <v>0</v>
      </c>
      <c r="X38" s="28">
        <f t="shared" si="45"/>
        <v>0</v>
      </c>
      <c r="Y38" s="4">
        <f t="shared" si="46"/>
        <v>0</v>
      </c>
    </row>
    <row r="39" spans="1:25" ht="105" customHeight="1" x14ac:dyDescent="0.25">
      <c r="A39" s="35" t="s">
        <v>8</v>
      </c>
      <c r="B39" s="22" t="s">
        <v>13</v>
      </c>
      <c r="C39" s="22" t="s">
        <v>146</v>
      </c>
      <c r="E39" s="32"/>
      <c r="F39" s="28">
        <v>40</v>
      </c>
      <c r="G39" s="2">
        <v>1</v>
      </c>
      <c r="H39" s="69">
        <f t="shared" si="41"/>
        <v>40</v>
      </c>
      <c r="I39" s="32"/>
      <c r="J39" s="28">
        <v>64</v>
      </c>
      <c r="K39" s="2">
        <v>1</v>
      </c>
      <c r="L39" s="28">
        <f t="shared" si="42"/>
        <v>64</v>
      </c>
      <c r="M39" s="75" t="s">
        <v>147</v>
      </c>
      <c r="N39" s="28" t="s">
        <v>213</v>
      </c>
      <c r="O39" s="23"/>
      <c r="P39" s="32"/>
      <c r="Q39" s="28"/>
      <c r="R39" s="28"/>
      <c r="S39" s="28"/>
      <c r="T39" s="28"/>
      <c r="U39" s="28"/>
      <c r="V39" s="28">
        <f t="shared" si="43"/>
        <v>0</v>
      </c>
      <c r="W39" s="28">
        <f t="shared" si="44"/>
        <v>0</v>
      </c>
      <c r="X39" s="28">
        <f t="shared" si="45"/>
        <v>0</v>
      </c>
      <c r="Y39" s="4">
        <f t="shared" si="46"/>
        <v>0</v>
      </c>
    </row>
    <row r="40" spans="1:25" ht="30" x14ac:dyDescent="0.25">
      <c r="A40" s="35" t="s">
        <v>8</v>
      </c>
      <c r="B40" s="22" t="s">
        <v>13</v>
      </c>
      <c r="C40" s="22" t="s">
        <v>148</v>
      </c>
      <c r="E40" s="32"/>
      <c r="F40" s="28">
        <v>50</v>
      </c>
      <c r="G40" s="2">
        <v>1</v>
      </c>
      <c r="H40" s="69">
        <f t="shared" ref="H40:H43" si="47">F40*G40</f>
        <v>50</v>
      </c>
      <c r="I40" s="32"/>
      <c r="J40" s="28">
        <v>50</v>
      </c>
      <c r="K40" s="2">
        <v>1</v>
      </c>
      <c r="L40" s="28">
        <f t="shared" ref="L40:L43" si="48">J40*K40</f>
        <v>50</v>
      </c>
      <c r="M40" s="75"/>
      <c r="N40" s="28" t="s">
        <v>149</v>
      </c>
      <c r="O40" s="23"/>
      <c r="P40" s="32"/>
      <c r="Q40" s="28"/>
      <c r="R40" s="28"/>
      <c r="S40" s="28"/>
      <c r="T40" s="28"/>
      <c r="U40" s="28"/>
      <c r="V40" s="28">
        <f t="shared" ref="V40:V43" si="49">P40+R40</f>
        <v>0</v>
      </c>
      <c r="W40" s="28">
        <f t="shared" ref="W40:W43" si="50">Q40+S40</f>
        <v>0</v>
      </c>
      <c r="X40" s="28">
        <f t="shared" ref="X40:X43" si="51">W40*K40</f>
        <v>0</v>
      </c>
      <c r="Y40" s="4">
        <f t="shared" ref="Y40:Y43" si="52">W40/J40</f>
        <v>0</v>
      </c>
    </row>
    <row r="41" spans="1:25" ht="150" x14ac:dyDescent="0.25">
      <c r="A41" s="35" t="s">
        <v>8</v>
      </c>
      <c r="B41" s="22" t="s">
        <v>13</v>
      </c>
      <c r="C41" s="22" t="s">
        <v>150</v>
      </c>
      <c r="E41" s="32"/>
      <c r="F41" s="28"/>
      <c r="G41" s="2">
        <v>1</v>
      </c>
      <c r="H41" s="69">
        <f t="shared" si="47"/>
        <v>0</v>
      </c>
      <c r="I41" s="32"/>
      <c r="J41" s="28">
        <v>32</v>
      </c>
      <c r="K41" s="2">
        <v>1</v>
      </c>
      <c r="L41" s="28">
        <f t="shared" si="48"/>
        <v>32</v>
      </c>
      <c r="M41" s="75" t="s">
        <v>151</v>
      </c>
      <c r="N41" s="28" t="s">
        <v>152</v>
      </c>
      <c r="O41" s="23"/>
      <c r="P41" s="32"/>
      <c r="Q41" s="28"/>
      <c r="R41" s="28"/>
      <c r="S41" s="28"/>
      <c r="T41" s="28"/>
      <c r="U41" s="28"/>
      <c r="V41" s="28">
        <f t="shared" si="49"/>
        <v>0</v>
      </c>
      <c r="W41" s="28">
        <f t="shared" si="50"/>
        <v>0</v>
      </c>
      <c r="X41" s="28">
        <f t="shared" si="51"/>
        <v>0</v>
      </c>
      <c r="Y41" s="4">
        <f t="shared" si="52"/>
        <v>0</v>
      </c>
    </row>
    <row r="42" spans="1:25" ht="330" x14ac:dyDescent="0.25">
      <c r="A42" s="35" t="s">
        <v>8</v>
      </c>
      <c r="B42" s="22" t="s">
        <v>13</v>
      </c>
      <c r="C42" s="22" t="s">
        <v>153</v>
      </c>
      <c r="E42" s="32"/>
      <c r="F42" s="28">
        <v>60</v>
      </c>
      <c r="G42" s="2">
        <v>1</v>
      </c>
      <c r="H42" s="69">
        <f t="shared" si="47"/>
        <v>60</v>
      </c>
      <c r="I42" s="32"/>
      <c r="J42" s="28">
        <v>60</v>
      </c>
      <c r="K42" s="2">
        <v>1</v>
      </c>
      <c r="L42" s="28">
        <f t="shared" si="48"/>
        <v>60</v>
      </c>
      <c r="M42" s="75" t="s">
        <v>214</v>
      </c>
      <c r="N42" s="28" t="s">
        <v>154</v>
      </c>
      <c r="O42" s="23"/>
      <c r="P42" s="32"/>
      <c r="Q42" s="28"/>
      <c r="R42" s="28"/>
      <c r="S42" s="28"/>
      <c r="T42" s="28"/>
      <c r="U42" s="28"/>
      <c r="V42" s="28">
        <f t="shared" si="49"/>
        <v>0</v>
      </c>
      <c r="W42" s="28">
        <f t="shared" si="50"/>
        <v>0</v>
      </c>
      <c r="X42" s="28">
        <f t="shared" si="51"/>
        <v>0</v>
      </c>
      <c r="Y42" s="4">
        <f t="shared" si="52"/>
        <v>0</v>
      </c>
    </row>
    <row r="43" spans="1:25" ht="45" x14ac:dyDescent="0.25">
      <c r="A43" s="35" t="s">
        <v>8</v>
      </c>
      <c r="B43" s="22" t="s">
        <v>13</v>
      </c>
      <c r="C43" s="22" t="s">
        <v>155</v>
      </c>
      <c r="E43" s="32"/>
      <c r="F43" s="28">
        <v>16</v>
      </c>
      <c r="G43" s="2">
        <v>1</v>
      </c>
      <c r="H43" s="69">
        <f t="shared" si="47"/>
        <v>16</v>
      </c>
      <c r="I43" s="32"/>
      <c r="J43" s="28">
        <v>16</v>
      </c>
      <c r="K43" s="2">
        <v>1</v>
      </c>
      <c r="L43" s="28">
        <f t="shared" si="48"/>
        <v>16</v>
      </c>
      <c r="M43" s="75" t="s">
        <v>228</v>
      </c>
      <c r="N43" s="28" t="s">
        <v>229</v>
      </c>
      <c r="O43" s="23"/>
      <c r="P43" s="32"/>
      <c r="Q43" s="28"/>
      <c r="R43" s="28"/>
      <c r="S43" s="28"/>
      <c r="T43" s="28"/>
      <c r="U43" s="28"/>
      <c r="V43" s="28">
        <f t="shared" si="49"/>
        <v>0</v>
      </c>
      <c r="W43" s="28">
        <f t="shared" si="50"/>
        <v>0</v>
      </c>
      <c r="X43" s="28">
        <f t="shared" si="51"/>
        <v>0</v>
      </c>
      <c r="Y43" s="4">
        <f t="shared" si="52"/>
        <v>0</v>
      </c>
    </row>
    <row r="44" spans="1:25" ht="90" customHeight="1" x14ac:dyDescent="0.25">
      <c r="A44" s="35" t="s">
        <v>8</v>
      </c>
      <c r="B44" s="22" t="s">
        <v>13</v>
      </c>
      <c r="C44" s="22" t="s">
        <v>156</v>
      </c>
      <c r="E44" s="32">
        <v>2</v>
      </c>
      <c r="F44" s="28">
        <v>80</v>
      </c>
      <c r="G44" s="2">
        <v>1</v>
      </c>
      <c r="H44" s="69">
        <f t="shared" ref="H44:H45" si="53">F44*G44</f>
        <v>80</v>
      </c>
      <c r="I44" s="32">
        <v>1</v>
      </c>
      <c r="J44" s="28">
        <v>40</v>
      </c>
      <c r="K44" s="2">
        <v>1</v>
      </c>
      <c r="L44" s="28">
        <f t="shared" ref="L44:L45" si="54">J44*K44</f>
        <v>40</v>
      </c>
      <c r="M44" s="75" t="s">
        <v>157</v>
      </c>
      <c r="N44" s="28" t="s">
        <v>158</v>
      </c>
      <c r="O44" s="23"/>
      <c r="P44" s="32"/>
      <c r="Q44" s="28"/>
      <c r="R44" s="28"/>
      <c r="S44" s="28"/>
      <c r="T44" s="28"/>
      <c r="U44" s="28"/>
      <c r="V44" s="28">
        <f t="shared" ref="V44:V45" si="55">P44+R44</f>
        <v>0</v>
      </c>
      <c r="W44" s="28">
        <f t="shared" ref="W44:W45" si="56">Q44+S44</f>
        <v>0</v>
      </c>
      <c r="X44" s="28">
        <f t="shared" ref="X44:X45" si="57">W44*K44</f>
        <v>0</v>
      </c>
      <c r="Y44" s="4">
        <f t="shared" ref="Y44:Y45" si="58">W44/J44</f>
        <v>0</v>
      </c>
    </row>
    <row r="45" spans="1:25" ht="45.4" customHeight="1" x14ac:dyDescent="0.25">
      <c r="A45" s="35" t="s">
        <v>8</v>
      </c>
      <c r="B45" s="22" t="s">
        <v>13</v>
      </c>
      <c r="C45" s="22" t="s">
        <v>159</v>
      </c>
      <c r="E45" s="32"/>
      <c r="F45" s="28">
        <v>64</v>
      </c>
      <c r="G45" s="2">
        <v>1</v>
      </c>
      <c r="H45" s="69">
        <f t="shared" si="53"/>
        <v>64</v>
      </c>
      <c r="I45" s="32"/>
      <c r="J45" s="28">
        <v>60</v>
      </c>
      <c r="K45" s="2">
        <v>1</v>
      </c>
      <c r="L45" s="28">
        <f t="shared" si="54"/>
        <v>60</v>
      </c>
      <c r="M45" s="75" t="s">
        <v>160</v>
      </c>
      <c r="N45" s="28" t="s">
        <v>161</v>
      </c>
      <c r="O45" s="23"/>
      <c r="P45" s="32"/>
      <c r="Q45" s="28"/>
      <c r="R45" s="28"/>
      <c r="S45" s="28"/>
      <c r="T45" s="28"/>
      <c r="U45" s="28"/>
      <c r="V45" s="28">
        <f t="shared" si="55"/>
        <v>0</v>
      </c>
      <c r="W45" s="28">
        <f t="shared" si="56"/>
        <v>0</v>
      </c>
      <c r="X45" s="28">
        <f t="shared" si="57"/>
        <v>0</v>
      </c>
      <c r="Y45" s="4">
        <f t="shared" si="58"/>
        <v>0</v>
      </c>
    </row>
    <row r="46" spans="1:25" ht="75" customHeight="1" x14ac:dyDescent="0.25">
      <c r="A46" s="35" t="s">
        <v>8</v>
      </c>
      <c r="B46" s="22" t="s">
        <v>13</v>
      </c>
      <c r="C46" s="22" t="s">
        <v>162</v>
      </c>
      <c r="E46" s="32"/>
      <c r="F46" s="28"/>
      <c r="G46" s="2">
        <v>1</v>
      </c>
      <c r="H46" s="69">
        <f t="shared" ref="H46" si="59">F46*G46</f>
        <v>0</v>
      </c>
      <c r="I46" s="32"/>
      <c r="J46" s="28">
        <v>60</v>
      </c>
      <c r="K46" s="2">
        <v>1</v>
      </c>
      <c r="L46" s="28">
        <f t="shared" ref="L46" si="60">J46*K46</f>
        <v>60</v>
      </c>
      <c r="M46" s="75" t="s">
        <v>163</v>
      </c>
      <c r="N46" s="28" t="s">
        <v>215</v>
      </c>
      <c r="O46" s="23"/>
      <c r="P46" s="32"/>
      <c r="Q46" s="28"/>
      <c r="R46" s="28"/>
      <c r="S46" s="28"/>
      <c r="T46" s="28"/>
      <c r="U46" s="28"/>
      <c r="V46" s="28">
        <f t="shared" ref="V46" si="61">P46+R46</f>
        <v>0</v>
      </c>
      <c r="W46" s="28">
        <f t="shared" ref="W46" si="62">Q46+S46</f>
        <v>0</v>
      </c>
      <c r="X46" s="28">
        <f t="shared" ref="X46" si="63">W46*K46</f>
        <v>0</v>
      </c>
      <c r="Y46" s="4">
        <f t="shared" ref="Y46" si="64">W46/J46</f>
        <v>0</v>
      </c>
    </row>
    <row r="47" spans="1:25" ht="135" x14ac:dyDescent="0.25">
      <c r="A47" s="35" t="s">
        <v>8</v>
      </c>
      <c r="B47" s="22" t="s">
        <v>20</v>
      </c>
      <c r="C47" s="14" t="s">
        <v>110</v>
      </c>
      <c r="D47" s="22" t="s">
        <v>45</v>
      </c>
      <c r="E47" s="32">
        <v>1</v>
      </c>
      <c r="F47" s="28">
        <v>180</v>
      </c>
      <c r="G47" s="2">
        <v>1</v>
      </c>
      <c r="H47" s="69">
        <f t="shared" si="2"/>
        <v>180</v>
      </c>
      <c r="I47" s="32">
        <v>1</v>
      </c>
      <c r="J47" s="28">
        <v>200</v>
      </c>
      <c r="K47" s="2">
        <v>1</v>
      </c>
      <c r="L47" s="28">
        <f t="shared" si="3"/>
        <v>200</v>
      </c>
      <c r="M47" s="75" t="s">
        <v>111</v>
      </c>
      <c r="N47" s="28" t="s">
        <v>112</v>
      </c>
      <c r="O47" s="23"/>
      <c r="P47" s="32"/>
      <c r="Q47" s="28"/>
      <c r="R47" s="28"/>
      <c r="S47" s="28"/>
      <c r="T47" s="28"/>
      <c r="U47" s="28"/>
      <c r="V47" s="28">
        <f t="shared" si="4"/>
        <v>0</v>
      </c>
      <c r="W47" s="28">
        <f t="shared" si="5"/>
        <v>0</v>
      </c>
      <c r="X47" s="28">
        <f t="shared" si="0"/>
        <v>0</v>
      </c>
      <c r="Y47" s="4">
        <f t="shared" si="1"/>
        <v>0</v>
      </c>
    </row>
    <row r="48" spans="1:25" ht="28.5" x14ac:dyDescent="0.25">
      <c r="A48" s="35" t="s">
        <v>8</v>
      </c>
      <c r="B48" s="22" t="s">
        <v>20</v>
      </c>
      <c r="C48" s="14" t="s">
        <v>76</v>
      </c>
      <c r="D48" s="22" t="s">
        <v>77</v>
      </c>
      <c r="E48" s="32"/>
      <c r="F48" s="28"/>
      <c r="G48" s="2">
        <v>1</v>
      </c>
      <c r="H48" s="69">
        <f t="shared" si="2"/>
        <v>0</v>
      </c>
      <c r="I48" s="32">
        <v>1</v>
      </c>
      <c r="J48" s="28">
        <f>I48*32</f>
        <v>32</v>
      </c>
      <c r="K48" s="2">
        <v>1</v>
      </c>
      <c r="L48" s="28">
        <f t="shared" si="3"/>
        <v>32</v>
      </c>
      <c r="M48" s="75"/>
      <c r="N48" s="28"/>
      <c r="O48" s="23"/>
      <c r="P48" s="32"/>
      <c r="Q48" s="28"/>
      <c r="R48" s="28"/>
      <c r="S48" s="28"/>
      <c r="T48" s="28"/>
      <c r="U48" s="28"/>
      <c r="V48" s="28">
        <f t="shared" si="4"/>
        <v>0</v>
      </c>
      <c r="W48" s="28">
        <f t="shared" si="5"/>
        <v>0</v>
      </c>
      <c r="X48" s="28">
        <f t="shared" si="0"/>
        <v>0</v>
      </c>
      <c r="Y48" s="4">
        <f t="shared" si="1"/>
        <v>0</v>
      </c>
    </row>
    <row r="49" spans="1:25" ht="42.75" x14ac:dyDescent="0.25">
      <c r="A49" s="35" t="s">
        <v>8</v>
      </c>
      <c r="B49" s="22" t="s">
        <v>14</v>
      </c>
      <c r="C49" s="30" t="s">
        <v>97</v>
      </c>
      <c r="D49" s="22" t="s">
        <v>83</v>
      </c>
      <c r="E49" s="32"/>
      <c r="F49" s="28"/>
      <c r="G49" s="2"/>
      <c r="H49" s="69"/>
      <c r="I49" s="32">
        <v>1</v>
      </c>
      <c r="J49" s="28">
        <f>I49*16</f>
        <v>16</v>
      </c>
      <c r="K49" s="2">
        <v>1</v>
      </c>
      <c r="L49" s="28">
        <f t="shared" si="3"/>
        <v>16</v>
      </c>
      <c r="M49" s="75"/>
      <c r="N49" s="28"/>
      <c r="O49" s="23"/>
      <c r="P49" s="32"/>
      <c r="Q49" s="28"/>
      <c r="R49" s="28"/>
      <c r="S49" s="28"/>
      <c r="T49" s="28"/>
      <c r="U49" s="28"/>
      <c r="V49" s="28">
        <f t="shared" ref="V49:V50" si="65">P49+R49</f>
        <v>0</v>
      </c>
      <c r="W49" s="28">
        <f t="shared" ref="W49:W50" si="66">Q49+S49</f>
        <v>0</v>
      </c>
      <c r="X49" s="28">
        <f t="shared" ref="X49:X50" si="67">W49*K49</f>
        <v>0</v>
      </c>
      <c r="Y49" s="4">
        <f t="shared" ref="Y49:Y50" si="68">W49/J49</f>
        <v>0</v>
      </c>
    </row>
    <row r="50" spans="1:25" ht="60" x14ac:dyDescent="0.25">
      <c r="A50" s="35" t="s">
        <v>8</v>
      </c>
      <c r="B50" s="22" t="s">
        <v>14</v>
      </c>
      <c r="C50" s="14" t="s">
        <v>98</v>
      </c>
      <c r="D50" s="22" t="s">
        <v>83</v>
      </c>
      <c r="E50" s="32"/>
      <c r="F50" s="28"/>
      <c r="G50" s="2"/>
      <c r="H50" s="69"/>
      <c r="I50" s="32">
        <v>1</v>
      </c>
      <c r="J50" s="28">
        <f>I50*(40+32+32)</f>
        <v>104</v>
      </c>
      <c r="K50" s="2">
        <v>1</v>
      </c>
      <c r="L50" s="28">
        <f t="shared" si="3"/>
        <v>104</v>
      </c>
      <c r="M50" s="75"/>
      <c r="N50" s="28"/>
      <c r="O50" s="23"/>
      <c r="P50" s="32"/>
      <c r="Q50" s="28"/>
      <c r="R50" s="28"/>
      <c r="S50" s="28"/>
      <c r="T50" s="28"/>
      <c r="U50" s="28"/>
      <c r="V50" s="28">
        <f t="shared" si="65"/>
        <v>0</v>
      </c>
      <c r="W50" s="28">
        <f t="shared" si="66"/>
        <v>0</v>
      </c>
      <c r="X50" s="28">
        <f t="shared" si="67"/>
        <v>0</v>
      </c>
      <c r="Y50" s="4">
        <f t="shared" si="68"/>
        <v>0</v>
      </c>
    </row>
    <row r="51" spans="1:25" ht="28.5" x14ac:dyDescent="0.25">
      <c r="A51" s="63" t="s">
        <v>8</v>
      </c>
      <c r="B51" s="24" t="s">
        <v>14</v>
      </c>
      <c r="C51" s="64" t="s">
        <v>103</v>
      </c>
      <c r="D51" s="24" t="s">
        <v>83</v>
      </c>
      <c r="E51" s="32"/>
      <c r="F51" s="28"/>
      <c r="G51" s="2"/>
      <c r="H51" s="69"/>
      <c r="I51" s="32">
        <v>1</v>
      </c>
      <c r="J51" s="28">
        <v>240</v>
      </c>
      <c r="K51" s="2">
        <v>1</v>
      </c>
      <c r="L51" s="28">
        <f t="shared" ref="L51" si="69">J51*K51</f>
        <v>240</v>
      </c>
      <c r="M51" s="75"/>
      <c r="N51" s="28"/>
      <c r="O51" s="23"/>
      <c r="P51" s="32"/>
      <c r="Q51" s="28"/>
      <c r="R51" s="28"/>
      <c r="S51" s="28"/>
      <c r="T51" s="28"/>
      <c r="U51" s="28"/>
      <c r="V51" s="28">
        <f t="shared" ref="V51" si="70">P51+R51</f>
        <v>0</v>
      </c>
      <c r="W51" s="28">
        <f t="shared" ref="W51" si="71">Q51+S51</f>
        <v>0</v>
      </c>
      <c r="X51" s="28">
        <f t="shared" ref="X51" si="72">W51*K51</f>
        <v>0</v>
      </c>
      <c r="Y51" s="4">
        <f t="shared" ref="Y51" si="73">W51/J51</f>
        <v>0</v>
      </c>
    </row>
    <row r="52" spans="1:25" ht="29.25" thickBot="1" x14ac:dyDescent="0.3">
      <c r="A52" s="35" t="s">
        <v>8</v>
      </c>
      <c r="B52" s="22" t="s">
        <v>14</v>
      </c>
      <c r="C52" s="30" t="s">
        <v>96</v>
      </c>
      <c r="D52" s="22" t="s">
        <v>83</v>
      </c>
      <c r="E52" s="38"/>
      <c r="F52" s="25"/>
      <c r="G52" s="2">
        <v>1</v>
      </c>
      <c r="H52" s="70">
        <f t="shared" si="2"/>
        <v>0</v>
      </c>
      <c r="I52" s="61"/>
      <c r="J52" s="62"/>
      <c r="K52" s="18">
        <v>1</v>
      </c>
      <c r="L52" s="25">
        <f t="shared" si="3"/>
        <v>0</v>
      </c>
      <c r="M52" s="80"/>
      <c r="N52" s="25"/>
      <c r="O52" s="39"/>
      <c r="P52" s="38"/>
      <c r="Q52" s="25"/>
      <c r="R52" s="25"/>
      <c r="S52" s="25"/>
      <c r="T52" s="25"/>
      <c r="U52" s="25"/>
      <c r="V52" s="25">
        <f t="shared" si="4"/>
        <v>0</v>
      </c>
      <c r="W52" s="25">
        <f t="shared" si="5"/>
        <v>0</v>
      </c>
      <c r="X52" s="25">
        <f t="shared" si="0"/>
        <v>0</v>
      </c>
      <c r="Y52" s="11" t="e">
        <f t="shared" si="1"/>
        <v>#DIV/0!</v>
      </c>
    </row>
    <row r="53" spans="1:25" ht="15.75" thickTop="1" thickBot="1" x14ac:dyDescent="0.3">
      <c r="A53" s="40" t="s">
        <v>8</v>
      </c>
      <c r="B53" s="40" t="s">
        <v>17</v>
      </c>
      <c r="C53" s="26"/>
      <c r="D53" s="26"/>
      <c r="E53" s="41"/>
      <c r="F53" s="27"/>
      <c r="G53" s="15"/>
      <c r="H53" s="71">
        <f t="shared" si="2"/>
        <v>0</v>
      </c>
      <c r="I53" s="42"/>
      <c r="J53" s="40">
        <f>SUM(J4:J52)</f>
        <v>3013</v>
      </c>
      <c r="K53" s="16"/>
      <c r="L53" s="40">
        <f>SUM(L4:L52)</f>
        <v>3013</v>
      </c>
      <c r="M53" s="81"/>
      <c r="N53" s="26"/>
      <c r="O53" s="43"/>
      <c r="P53" s="42"/>
      <c r="Q53" s="26"/>
      <c r="R53" s="26"/>
      <c r="S53" s="26"/>
      <c r="T53" s="26"/>
      <c r="U53" s="26"/>
      <c r="V53" s="40">
        <f>SUM(V5:V52)</f>
        <v>0</v>
      </c>
      <c r="W53" s="40">
        <f>SUM(W5:W52)</f>
        <v>0</v>
      </c>
      <c r="X53" s="40">
        <f>SUM(X5:X52)</f>
        <v>0</v>
      </c>
      <c r="Y53" s="17"/>
    </row>
    <row r="54" spans="1:25" ht="45" x14ac:dyDescent="0.25">
      <c r="A54" s="22" t="s">
        <v>15</v>
      </c>
      <c r="B54" s="22" t="s">
        <v>11</v>
      </c>
      <c r="C54" s="14" t="s">
        <v>91</v>
      </c>
      <c r="D54" s="22" t="s">
        <v>45</v>
      </c>
      <c r="E54" s="32"/>
      <c r="F54" s="28"/>
      <c r="G54" s="2">
        <v>1</v>
      </c>
      <c r="H54" s="69">
        <f t="shared" si="2"/>
        <v>0</v>
      </c>
      <c r="I54" s="32">
        <v>12</v>
      </c>
      <c r="J54" s="28">
        <v>24</v>
      </c>
      <c r="K54" s="2">
        <v>1</v>
      </c>
      <c r="L54" s="28">
        <f t="shared" si="3"/>
        <v>24</v>
      </c>
      <c r="M54" s="28" t="s">
        <v>255</v>
      </c>
      <c r="N54" s="28" t="s">
        <v>257</v>
      </c>
      <c r="O54" s="23"/>
      <c r="P54" s="32"/>
      <c r="Q54" s="28"/>
      <c r="R54" s="28"/>
      <c r="S54" s="28"/>
      <c r="T54" s="28"/>
      <c r="U54" s="28"/>
      <c r="V54" s="28">
        <f t="shared" si="4"/>
        <v>0</v>
      </c>
      <c r="W54" s="28">
        <f t="shared" si="5"/>
        <v>0</v>
      </c>
      <c r="X54" s="28">
        <f t="shared" si="0"/>
        <v>0</v>
      </c>
      <c r="Y54" s="4">
        <f t="shared" si="1"/>
        <v>0</v>
      </c>
    </row>
    <row r="55" spans="1:25" ht="45" x14ac:dyDescent="0.25">
      <c r="A55" s="22" t="s">
        <v>15</v>
      </c>
      <c r="B55" s="22" t="s">
        <v>11</v>
      </c>
      <c r="C55" s="22" t="s">
        <v>56</v>
      </c>
      <c r="D55" s="22" t="s">
        <v>45</v>
      </c>
      <c r="E55" s="32"/>
      <c r="F55" s="28"/>
      <c r="G55" s="2">
        <v>1</v>
      </c>
      <c r="H55" s="69">
        <f t="shared" si="2"/>
        <v>0</v>
      </c>
      <c r="I55" s="32"/>
      <c r="J55" s="28">
        <v>120</v>
      </c>
      <c r="K55" s="2">
        <v>1</v>
      </c>
      <c r="L55" s="28">
        <v>40</v>
      </c>
      <c r="M55" s="28" t="s">
        <v>256</v>
      </c>
      <c r="N55" s="28" t="s">
        <v>235</v>
      </c>
      <c r="O55" s="23"/>
      <c r="P55" s="32"/>
      <c r="Q55" s="28"/>
      <c r="R55" s="28"/>
      <c r="S55" s="28"/>
      <c r="T55" s="28"/>
      <c r="U55" s="28"/>
      <c r="V55" s="28">
        <f t="shared" si="4"/>
        <v>0</v>
      </c>
      <c r="W55" s="28">
        <f t="shared" si="5"/>
        <v>0</v>
      </c>
      <c r="X55" s="28">
        <f t="shared" si="0"/>
        <v>0</v>
      </c>
      <c r="Y55" s="4">
        <f t="shared" si="1"/>
        <v>0</v>
      </c>
    </row>
    <row r="56" spans="1:25" ht="75" x14ac:dyDescent="0.25">
      <c r="A56" s="22" t="s">
        <v>15</v>
      </c>
      <c r="B56" s="22" t="s">
        <v>11</v>
      </c>
      <c r="C56" s="22" t="s">
        <v>93</v>
      </c>
      <c r="D56" s="22" t="s">
        <v>41</v>
      </c>
      <c r="E56" s="32">
        <v>34</v>
      </c>
      <c r="F56" s="28">
        <v>100</v>
      </c>
      <c r="G56" s="2">
        <v>1</v>
      </c>
      <c r="H56" s="69">
        <f t="shared" si="2"/>
        <v>100</v>
      </c>
      <c r="I56" s="32">
        <v>34</v>
      </c>
      <c r="J56" s="28">
        <v>100</v>
      </c>
      <c r="K56" s="2">
        <v>1</v>
      </c>
      <c r="L56" s="28">
        <f t="shared" si="3"/>
        <v>100</v>
      </c>
      <c r="M56" s="83" t="s">
        <v>237</v>
      </c>
      <c r="N56" s="84" t="s">
        <v>236</v>
      </c>
      <c r="O56" s="23"/>
      <c r="P56" s="32"/>
      <c r="Q56" s="28"/>
      <c r="R56" s="28"/>
      <c r="S56" s="28"/>
      <c r="T56" s="28"/>
      <c r="U56" s="28"/>
      <c r="V56" s="28">
        <f t="shared" si="4"/>
        <v>0</v>
      </c>
      <c r="W56" s="28">
        <f t="shared" si="5"/>
        <v>0</v>
      </c>
      <c r="X56" s="28">
        <f t="shared" si="0"/>
        <v>0</v>
      </c>
      <c r="Y56" s="4">
        <f t="shared" si="1"/>
        <v>0</v>
      </c>
    </row>
    <row r="57" spans="1:25" ht="45" x14ac:dyDescent="0.25">
      <c r="A57" s="22" t="s">
        <v>15</v>
      </c>
      <c r="B57" s="22" t="s">
        <v>11</v>
      </c>
      <c r="C57" s="22" t="s">
        <v>92</v>
      </c>
      <c r="D57" s="22" t="s">
        <v>45</v>
      </c>
      <c r="E57" s="32"/>
      <c r="F57" s="28"/>
      <c r="G57" s="2">
        <v>1</v>
      </c>
      <c r="H57" s="69">
        <f t="shared" si="2"/>
        <v>0</v>
      </c>
      <c r="I57" s="32"/>
      <c r="J57" s="28"/>
      <c r="K57" s="2">
        <v>1</v>
      </c>
      <c r="L57" s="28">
        <v>80</v>
      </c>
      <c r="M57" s="84" t="s">
        <v>258</v>
      </c>
      <c r="N57" s="84" t="s">
        <v>259</v>
      </c>
      <c r="O57" s="23"/>
      <c r="P57" s="32"/>
      <c r="Q57" s="28"/>
      <c r="R57" s="28"/>
      <c r="S57" s="28"/>
      <c r="T57" s="28"/>
      <c r="U57" s="28"/>
      <c r="V57" s="28">
        <f t="shared" si="4"/>
        <v>0</v>
      </c>
      <c r="W57" s="28">
        <f t="shared" si="5"/>
        <v>0</v>
      </c>
      <c r="X57" s="28">
        <f t="shared" si="0"/>
        <v>0</v>
      </c>
      <c r="Y57" s="4" t="e">
        <f t="shared" si="1"/>
        <v>#DIV/0!</v>
      </c>
    </row>
    <row r="58" spans="1:25" x14ac:dyDescent="0.25">
      <c r="A58" s="22" t="s">
        <v>15</v>
      </c>
      <c r="B58" s="22" t="s">
        <v>11</v>
      </c>
      <c r="C58" s="30" t="s">
        <v>99</v>
      </c>
      <c r="D58" s="44" t="s">
        <v>41</v>
      </c>
      <c r="E58" s="32"/>
      <c r="F58" s="28"/>
      <c r="G58" s="2">
        <v>1</v>
      </c>
      <c r="H58" s="69">
        <f t="shared" si="2"/>
        <v>0</v>
      </c>
      <c r="I58" s="32"/>
      <c r="J58" s="28">
        <v>32</v>
      </c>
      <c r="K58" s="2">
        <v>1</v>
      </c>
      <c r="L58" s="28">
        <f t="shared" si="3"/>
        <v>32</v>
      </c>
      <c r="M58" s="83"/>
      <c r="N58" s="87"/>
      <c r="O58" s="23"/>
      <c r="P58" s="32"/>
      <c r="Q58" s="28"/>
      <c r="R58" s="28"/>
      <c r="S58" s="28"/>
      <c r="T58" s="28"/>
      <c r="U58" s="28"/>
      <c r="V58" s="28">
        <f t="shared" si="4"/>
        <v>0</v>
      </c>
      <c r="W58" s="28">
        <f t="shared" si="5"/>
        <v>0</v>
      </c>
      <c r="X58" s="28">
        <f t="shared" si="0"/>
        <v>0</v>
      </c>
      <c r="Y58" s="4">
        <f t="shared" si="1"/>
        <v>0</v>
      </c>
    </row>
    <row r="59" spans="1:25" ht="45" x14ac:dyDescent="0.25">
      <c r="A59" s="22" t="s">
        <v>15</v>
      </c>
      <c r="B59" s="22" t="s">
        <v>11</v>
      </c>
      <c r="C59" s="22" t="s">
        <v>78</v>
      </c>
      <c r="D59" s="66" t="s">
        <v>45</v>
      </c>
      <c r="E59" s="32">
        <v>8</v>
      </c>
      <c r="F59" s="28">
        <v>128</v>
      </c>
      <c r="G59" s="2">
        <v>1</v>
      </c>
      <c r="H59" s="69">
        <f t="shared" si="2"/>
        <v>128</v>
      </c>
      <c r="I59" s="32">
        <v>8</v>
      </c>
      <c r="J59" s="28">
        <v>128</v>
      </c>
      <c r="K59" s="2">
        <v>1</v>
      </c>
      <c r="L59" s="28">
        <f t="shared" si="3"/>
        <v>128</v>
      </c>
      <c r="M59" s="85" t="s">
        <v>238</v>
      </c>
      <c r="N59" s="84" t="s">
        <v>239</v>
      </c>
      <c r="O59" s="23"/>
      <c r="P59" s="32"/>
      <c r="Q59" s="28"/>
      <c r="R59" s="28"/>
      <c r="S59" s="28"/>
      <c r="T59" s="28"/>
      <c r="U59" s="28"/>
      <c r="V59" s="28">
        <f t="shared" si="4"/>
        <v>0</v>
      </c>
      <c r="W59" s="28">
        <f t="shared" si="5"/>
        <v>0</v>
      </c>
      <c r="X59" s="28">
        <f t="shared" ref="X59:X96" si="74">W59*K59</f>
        <v>0</v>
      </c>
      <c r="Y59" s="4">
        <f t="shared" ref="Y59:Y96" si="75">W59/J59</f>
        <v>0</v>
      </c>
    </row>
    <row r="60" spans="1:25" ht="30" x14ac:dyDescent="0.25">
      <c r="A60" s="22" t="s">
        <v>15</v>
      </c>
      <c r="B60" s="22" t="s">
        <v>11</v>
      </c>
      <c r="C60" s="22" t="s">
        <v>100</v>
      </c>
      <c r="D60" s="66" t="s">
        <v>45</v>
      </c>
      <c r="E60" s="32"/>
      <c r="F60" s="28"/>
      <c r="G60" s="2">
        <v>1</v>
      </c>
      <c r="H60" s="69">
        <f t="shared" si="2"/>
        <v>0</v>
      </c>
      <c r="I60" s="32"/>
      <c r="J60" s="28"/>
      <c r="K60" s="2">
        <v>1</v>
      </c>
      <c r="L60" s="28">
        <f t="shared" si="3"/>
        <v>0</v>
      </c>
      <c r="M60" s="85" t="s">
        <v>260</v>
      </c>
      <c r="N60" s="84" t="s">
        <v>241</v>
      </c>
      <c r="O60" s="23"/>
      <c r="P60" s="32"/>
      <c r="Q60" s="28"/>
      <c r="R60" s="28"/>
      <c r="S60" s="28"/>
      <c r="T60" s="28"/>
      <c r="U60" s="28"/>
      <c r="V60" s="28">
        <f t="shared" si="4"/>
        <v>0</v>
      </c>
      <c r="W60" s="28">
        <f t="shared" ref="W60:W97" si="76">Q60+S60</f>
        <v>0</v>
      </c>
      <c r="X60" s="28">
        <f t="shared" si="74"/>
        <v>0</v>
      </c>
      <c r="Y60" s="4" t="e">
        <f t="shared" si="75"/>
        <v>#DIV/0!</v>
      </c>
    </row>
    <row r="61" spans="1:25" ht="30" x14ac:dyDescent="0.25">
      <c r="A61" s="22" t="s">
        <v>15</v>
      </c>
      <c r="B61" s="22" t="s">
        <v>11</v>
      </c>
      <c r="C61" s="22" t="s">
        <v>79</v>
      </c>
      <c r="D61" s="66" t="s">
        <v>45</v>
      </c>
      <c r="E61" s="32"/>
      <c r="F61" s="28"/>
      <c r="G61" s="2">
        <v>1</v>
      </c>
      <c r="H61" s="69">
        <f t="shared" si="2"/>
        <v>0</v>
      </c>
      <c r="I61" s="32">
        <v>1</v>
      </c>
      <c r="J61" s="28">
        <v>32</v>
      </c>
      <c r="K61" s="2">
        <v>1</v>
      </c>
      <c r="L61" s="28">
        <f t="shared" si="3"/>
        <v>32</v>
      </c>
      <c r="M61" s="85" t="s">
        <v>260</v>
      </c>
      <c r="N61" s="84" t="s">
        <v>241</v>
      </c>
      <c r="O61" s="23"/>
      <c r="P61" s="32"/>
      <c r="Q61" s="28"/>
      <c r="R61" s="28"/>
      <c r="S61" s="28"/>
      <c r="T61" s="28"/>
      <c r="U61" s="28"/>
      <c r="V61" s="28">
        <f t="shared" ref="V61:V62" si="77">P61+R61</f>
        <v>0</v>
      </c>
      <c r="W61" s="28">
        <f t="shared" ref="W61:W62" si="78">Q61+S61</f>
        <v>0</v>
      </c>
      <c r="X61" s="28">
        <f t="shared" ref="X61:X62" si="79">W61*K61</f>
        <v>0</v>
      </c>
      <c r="Y61" s="4">
        <f t="shared" ref="Y61:Y62" si="80">W61/J61</f>
        <v>0</v>
      </c>
    </row>
    <row r="62" spans="1:25" x14ac:dyDescent="0.25">
      <c r="A62" s="22" t="s">
        <v>15</v>
      </c>
      <c r="B62" s="22" t="s">
        <v>11</v>
      </c>
      <c r="C62" s="22" t="s">
        <v>102</v>
      </c>
      <c r="D62" s="66" t="s">
        <v>45</v>
      </c>
      <c r="E62" s="32"/>
      <c r="F62" s="28"/>
      <c r="G62" s="2">
        <v>1</v>
      </c>
      <c r="H62" s="69">
        <f t="shared" si="2"/>
        <v>0</v>
      </c>
      <c r="I62" s="32">
        <v>1</v>
      </c>
      <c r="J62" s="28">
        <v>96</v>
      </c>
      <c r="K62" s="2">
        <v>1</v>
      </c>
      <c r="L62" s="28">
        <f t="shared" si="3"/>
        <v>96</v>
      </c>
      <c r="M62" s="28" t="s">
        <v>261</v>
      </c>
      <c r="N62" s="28" t="s">
        <v>262</v>
      </c>
      <c r="O62" s="23"/>
      <c r="P62" s="32"/>
      <c r="Q62" s="28"/>
      <c r="R62" s="28"/>
      <c r="S62" s="28"/>
      <c r="T62" s="28"/>
      <c r="U62" s="28"/>
      <c r="V62" s="28">
        <f t="shared" si="77"/>
        <v>0</v>
      </c>
      <c r="W62" s="28">
        <f t="shared" si="78"/>
        <v>0</v>
      </c>
      <c r="X62" s="28">
        <f t="shared" si="79"/>
        <v>0</v>
      </c>
      <c r="Y62" s="4">
        <f t="shared" si="80"/>
        <v>0</v>
      </c>
    </row>
    <row r="63" spans="1:25" ht="30" x14ac:dyDescent="0.25">
      <c r="A63" s="22" t="s">
        <v>15</v>
      </c>
      <c r="B63" s="22" t="s">
        <v>12</v>
      </c>
      <c r="C63" s="22" t="s">
        <v>68</v>
      </c>
      <c r="D63" s="66" t="s">
        <v>95</v>
      </c>
      <c r="E63" s="32">
        <v>30</v>
      </c>
      <c r="F63" s="28">
        <v>60</v>
      </c>
      <c r="G63" s="2">
        <v>1</v>
      </c>
      <c r="H63" s="69">
        <f t="shared" si="2"/>
        <v>60</v>
      </c>
      <c r="I63" s="32">
        <v>20</v>
      </c>
      <c r="J63" s="28">
        <v>40</v>
      </c>
      <c r="K63" s="2">
        <v>1</v>
      </c>
      <c r="L63" s="28">
        <f t="shared" si="3"/>
        <v>40</v>
      </c>
      <c r="M63" s="28" t="s">
        <v>263</v>
      </c>
      <c r="N63" s="28" t="s">
        <v>242</v>
      </c>
      <c r="O63" s="23"/>
      <c r="P63" s="32"/>
      <c r="Q63" s="28"/>
      <c r="R63" s="28"/>
      <c r="S63" s="28"/>
      <c r="T63" s="28"/>
      <c r="U63" s="28"/>
      <c r="V63" s="28">
        <f t="shared" si="4"/>
        <v>0</v>
      </c>
      <c r="W63" s="28">
        <f t="shared" si="76"/>
        <v>0</v>
      </c>
      <c r="X63" s="28">
        <f t="shared" si="74"/>
        <v>0</v>
      </c>
      <c r="Y63" s="4">
        <f t="shared" si="75"/>
        <v>0</v>
      </c>
    </row>
    <row r="64" spans="1:25" ht="45" x14ac:dyDescent="0.25">
      <c r="A64" s="22" t="s">
        <v>15</v>
      </c>
      <c r="B64" s="22" t="s">
        <v>12</v>
      </c>
      <c r="C64" s="22" t="s">
        <v>69</v>
      </c>
      <c r="D64" s="66" t="s">
        <v>95</v>
      </c>
      <c r="E64" s="32">
        <v>110</v>
      </c>
      <c r="F64" s="28">
        <v>275</v>
      </c>
      <c r="G64" s="2">
        <v>1</v>
      </c>
      <c r="H64" s="69">
        <f t="shared" si="2"/>
        <v>275</v>
      </c>
      <c r="I64" s="32">
        <v>80</v>
      </c>
      <c r="J64" s="28">
        <v>185</v>
      </c>
      <c r="K64" s="2">
        <v>1</v>
      </c>
      <c r="L64" s="28">
        <f t="shared" si="3"/>
        <v>185</v>
      </c>
      <c r="M64" s="83" t="s">
        <v>266</v>
      </c>
      <c r="N64" s="84" t="s">
        <v>242</v>
      </c>
      <c r="O64" s="23"/>
      <c r="P64" s="32"/>
      <c r="Q64" s="28"/>
      <c r="R64" s="28"/>
      <c r="S64" s="28"/>
      <c r="T64" s="28"/>
      <c r="U64" s="28"/>
      <c r="V64" s="28">
        <f t="shared" si="4"/>
        <v>0</v>
      </c>
      <c r="W64" s="28">
        <f t="shared" si="76"/>
        <v>0</v>
      </c>
      <c r="X64" s="28">
        <f t="shared" si="74"/>
        <v>0</v>
      </c>
      <c r="Y64" s="4">
        <f t="shared" si="75"/>
        <v>0</v>
      </c>
    </row>
    <row r="65" spans="1:25" ht="60" x14ac:dyDescent="0.25">
      <c r="A65" s="22" t="s">
        <v>15</v>
      </c>
      <c r="B65" s="22" t="s">
        <v>12</v>
      </c>
      <c r="C65" s="22" t="s">
        <v>70</v>
      </c>
      <c r="D65" s="66" t="s">
        <v>95</v>
      </c>
      <c r="E65" s="32"/>
      <c r="F65" s="28"/>
      <c r="G65" s="2">
        <v>1</v>
      </c>
      <c r="H65" s="69">
        <f t="shared" si="2"/>
        <v>0</v>
      </c>
      <c r="I65" s="32">
        <v>30</v>
      </c>
      <c r="J65" s="28">
        <v>90</v>
      </c>
      <c r="K65" s="2">
        <v>1</v>
      </c>
      <c r="L65" s="28">
        <f t="shared" si="3"/>
        <v>90</v>
      </c>
      <c r="M65" s="83" t="s">
        <v>267</v>
      </c>
      <c r="N65" s="84" t="s">
        <v>242</v>
      </c>
      <c r="O65" s="23"/>
      <c r="P65" s="32"/>
      <c r="Q65" s="28"/>
      <c r="R65" s="28"/>
      <c r="S65" s="28"/>
      <c r="T65" s="28"/>
      <c r="U65" s="28"/>
      <c r="V65" s="28">
        <f t="shared" si="4"/>
        <v>0</v>
      </c>
      <c r="W65" s="28">
        <f t="shared" si="76"/>
        <v>0</v>
      </c>
      <c r="X65" s="28">
        <f t="shared" si="74"/>
        <v>0</v>
      </c>
      <c r="Y65" s="4">
        <f t="shared" si="75"/>
        <v>0</v>
      </c>
    </row>
    <row r="66" spans="1:25" ht="60" x14ac:dyDescent="0.25">
      <c r="A66" s="22" t="s">
        <v>15</v>
      </c>
      <c r="B66" s="22" t="s">
        <v>12</v>
      </c>
      <c r="C66" s="22" t="s">
        <v>71</v>
      </c>
      <c r="D66" s="66" t="s">
        <v>95</v>
      </c>
      <c r="E66" s="32">
        <v>70</v>
      </c>
      <c r="F66" s="28">
        <v>105</v>
      </c>
      <c r="G66" s="2">
        <v>1</v>
      </c>
      <c r="H66" s="69">
        <f t="shared" si="2"/>
        <v>105</v>
      </c>
      <c r="I66" s="32">
        <v>70</v>
      </c>
      <c r="J66" s="28">
        <v>105</v>
      </c>
      <c r="K66" s="2">
        <v>1</v>
      </c>
      <c r="L66" s="28">
        <f t="shared" si="3"/>
        <v>105</v>
      </c>
      <c r="M66" s="92" t="s">
        <v>264</v>
      </c>
      <c r="N66" s="93" t="s">
        <v>265</v>
      </c>
      <c r="O66" s="23"/>
      <c r="P66" s="32"/>
      <c r="Q66" s="28"/>
      <c r="R66" s="28"/>
      <c r="S66" s="28"/>
      <c r="T66" s="28"/>
      <c r="U66" s="28"/>
      <c r="V66" s="28">
        <f t="shared" si="4"/>
        <v>0</v>
      </c>
      <c r="W66" s="28">
        <f t="shared" si="76"/>
        <v>0</v>
      </c>
      <c r="X66" s="28">
        <f t="shared" si="74"/>
        <v>0</v>
      </c>
      <c r="Y66" s="4">
        <f t="shared" si="75"/>
        <v>0</v>
      </c>
    </row>
    <row r="67" spans="1:25" ht="30" x14ac:dyDescent="0.25">
      <c r="A67" s="22" t="s">
        <v>15</v>
      </c>
      <c r="B67" s="22" t="s">
        <v>12</v>
      </c>
      <c r="C67" s="22" t="s">
        <v>101</v>
      </c>
      <c r="D67" s="66" t="s">
        <v>104</v>
      </c>
      <c r="E67" s="32">
        <v>40</v>
      </c>
      <c r="F67" s="28">
        <v>60</v>
      </c>
      <c r="G67" s="2">
        <v>1</v>
      </c>
      <c r="H67" s="69">
        <f t="shared" si="2"/>
        <v>60</v>
      </c>
      <c r="I67" s="32">
        <v>40</v>
      </c>
      <c r="J67" s="28">
        <v>60</v>
      </c>
      <c r="K67" s="2">
        <v>1</v>
      </c>
      <c r="L67" s="28">
        <f t="shared" si="3"/>
        <v>60</v>
      </c>
      <c r="M67" s="83" t="s">
        <v>268</v>
      </c>
      <c r="N67" s="84" t="s">
        <v>242</v>
      </c>
      <c r="O67" s="23"/>
      <c r="P67" s="32"/>
      <c r="Q67" s="28"/>
      <c r="R67" s="28"/>
      <c r="S67" s="28"/>
      <c r="T67" s="28"/>
      <c r="U67" s="28"/>
      <c r="V67" s="28">
        <f t="shared" si="4"/>
        <v>0</v>
      </c>
      <c r="W67" s="28">
        <f t="shared" si="76"/>
        <v>0</v>
      </c>
      <c r="X67" s="28">
        <f t="shared" si="74"/>
        <v>0</v>
      </c>
      <c r="Y67" s="4">
        <f t="shared" si="75"/>
        <v>0</v>
      </c>
    </row>
    <row r="68" spans="1:25" ht="14.25" hidden="1" x14ac:dyDescent="0.25">
      <c r="A68" s="22" t="s">
        <v>15</v>
      </c>
      <c r="B68" s="22" t="s">
        <v>12</v>
      </c>
      <c r="C68" s="22" t="s">
        <v>72</v>
      </c>
      <c r="D68" s="22" t="s">
        <v>57</v>
      </c>
      <c r="E68" s="32"/>
      <c r="F68" s="28"/>
      <c r="G68" s="2">
        <v>1</v>
      </c>
      <c r="H68" s="69">
        <f t="shared" si="2"/>
        <v>0</v>
      </c>
      <c r="I68" s="32"/>
      <c r="J68" s="28"/>
      <c r="K68" s="2">
        <v>1</v>
      </c>
      <c r="L68" s="28">
        <f t="shared" si="3"/>
        <v>0</v>
      </c>
      <c r="M68" s="75"/>
      <c r="N68" s="28"/>
      <c r="O68" s="23"/>
      <c r="P68" s="32"/>
      <c r="Q68" s="28"/>
      <c r="R68" s="28"/>
      <c r="S68" s="28"/>
      <c r="T68" s="28"/>
      <c r="U68" s="28"/>
      <c r="V68" s="28">
        <f t="shared" si="4"/>
        <v>0</v>
      </c>
      <c r="W68" s="28">
        <f t="shared" si="76"/>
        <v>0</v>
      </c>
      <c r="X68" s="28">
        <f t="shared" si="74"/>
        <v>0</v>
      </c>
      <c r="Y68" s="4" t="e">
        <f t="shared" si="75"/>
        <v>#DIV/0!</v>
      </c>
    </row>
    <row r="69" spans="1:25" ht="120" x14ac:dyDescent="0.25">
      <c r="A69" s="22" t="s">
        <v>15</v>
      </c>
      <c r="B69" s="22" t="s">
        <v>13</v>
      </c>
      <c r="C69" s="22" t="s">
        <v>165</v>
      </c>
      <c r="E69" s="32"/>
      <c r="F69" s="28">
        <v>80</v>
      </c>
      <c r="G69" s="2">
        <v>1</v>
      </c>
      <c r="H69" s="69">
        <f t="shared" si="2"/>
        <v>80</v>
      </c>
      <c r="I69" s="32"/>
      <c r="J69" s="28">
        <v>80</v>
      </c>
      <c r="K69" s="2">
        <v>1</v>
      </c>
      <c r="L69" s="28">
        <f t="shared" si="3"/>
        <v>80</v>
      </c>
      <c r="M69" s="75" t="s">
        <v>166</v>
      </c>
      <c r="N69" s="28" t="s">
        <v>167</v>
      </c>
      <c r="O69" s="23"/>
      <c r="P69" s="32"/>
      <c r="Q69" s="28"/>
      <c r="R69" s="28"/>
      <c r="S69" s="28"/>
      <c r="T69" s="28"/>
      <c r="U69" s="28"/>
      <c r="V69" s="28">
        <f t="shared" si="4"/>
        <v>0</v>
      </c>
      <c r="W69" s="28">
        <f t="shared" si="76"/>
        <v>0</v>
      </c>
      <c r="X69" s="28">
        <f t="shared" si="74"/>
        <v>0</v>
      </c>
      <c r="Y69" s="4">
        <f t="shared" si="75"/>
        <v>0</v>
      </c>
    </row>
    <row r="70" spans="1:25" ht="135" x14ac:dyDescent="0.25">
      <c r="A70" s="22" t="s">
        <v>15</v>
      </c>
      <c r="B70" s="22" t="s">
        <v>13</v>
      </c>
      <c r="C70" s="22" t="s">
        <v>168</v>
      </c>
      <c r="E70" s="32">
        <v>1</v>
      </c>
      <c r="F70" s="28">
        <v>24</v>
      </c>
      <c r="G70" s="2">
        <v>1</v>
      </c>
      <c r="H70" s="69">
        <f t="shared" si="2"/>
        <v>24</v>
      </c>
      <c r="I70" s="32">
        <v>1</v>
      </c>
      <c r="J70" s="28">
        <v>32</v>
      </c>
      <c r="K70" s="2">
        <v>1</v>
      </c>
      <c r="L70" s="28">
        <f t="shared" si="3"/>
        <v>32</v>
      </c>
      <c r="M70" s="75" t="s">
        <v>217</v>
      </c>
      <c r="N70" s="28" t="s">
        <v>216</v>
      </c>
      <c r="O70" s="23"/>
      <c r="P70" s="32"/>
      <c r="Q70" s="28"/>
      <c r="R70" s="28"/>
      <c r="S70" s="28"/>
      <c r="T70" s="28"/>
      <c r="U70" s="28"/>
      <c r="V70" s="28">
        <f t="shared" si="4"/>
        <v>0</v>
      </c>
      <c r="W70" s="28">
        <f t="shared" si="76"/>
        <v>0</v>
      </c>
      <c r="X70" s="28">
        <f t="shared" si="74"/>
        <v>0</v>
      </c>
      <c r="Y70" s="4">
        <f t="shared" si="75"/>
        <v>0</v>
      </c>
    </row>
    <row r="71" spans="1:25" ht="45.4" customHeight="1" x14ac:dyDescent="0.25">
      <c r="A71" s="22" t="s">
        <v>15</v>
      </c>
      <c r="B71" s="22" t="s">
        <v>13</v>
      </c>
      <c r="C71" s="22" t="s">
        <v>169</v>
      </c>
      <c r="E71" s="32">
        <v>1</v>
      </c>
      <c r="F71" s="28">
        <v>24</v>
      </c>
      <c r="G71" s="2">
        <v>1</v>
      </c>
      <c r="H71" s="69">
        <f t="shared" si="2"/>
        <v>24</v>
      </c>
      <c r="I71" s="32">
        <v>1</v>
      </c>
      <c r="J71" s="28">
        <v>24</v>
      </c>
      <c r="K71" s="2">
        <v>1</v>
      </c>
      <c r="L71" s="28">
        <f t="shared" si="3"/>
        <v>24</v>
      </c>
      <c r="M71" s="75" t="s">
        <v>170</v>
      </c>
      <c r="N71" s="28" t="s">
        <v>171</v>
      </c>
      <c r="O71" s="23"/>
      <c r="P71" s="32"/>
      <c r="Q71" s="28"/>
      <c r="R71" s="28"/>
      <c r="S71" s="28"/>
      <c r="T71" s="28"/>
      <c r="U71" s="28"/>
      <c r="V71" s="28">
        <f t="shared" si="4"/>
        <v>0</v>
      </c>
      <c r="W71" s="28">
        <f t="shared" si="76"/>
        <v>0</v>
      </c>
      <c r="X71" s="28">
        <f t="shared" si="74"/>
        <v>0</v>
      </c>
      <c r="Y71" s="4">
        <f t="shared" si="75"/>
        <v>0</v>
      </c>
    </row>
    <row r="72" spans="1:25" ht="45" x14ac:dyDescent="0.25">
      <c r="A72" s="22" t="s">
        <v>15</v>
      </c>
      <c r="B72" s="22" t="s">
        <v>13</v>
      </c>
      <c r="C72" s="22" t="s">
        <v>172</v>
      </c>
      <c r="E72" s="32">
        <v>1</v>
      </c>
      <c r="F72" s="28">
        <v>40</v>
      </c>
      <c r="G72" s="2">
        <v>1</v>
      </c>
      <c r="H72" s="69">
        <f t="shared" si="2"/>
        <v>40</v>
      </c>
      <c r="I72" s="32">
        <v>1</v>
      </c>
      <c r="J72" s="28">
        <v>40</v>
      </c>
      <c r="K72" s="2">
        <v>1</v>
      </c>
      <c r="L72" s="28">
        <f t="shared" si="3"/>
        <v>40</v>
      </c>
      <c r="M72" s="75" t="s">
        <v>173</v>
      </c>
      <c r="N72" s="93" t="s">
        <v>269</v>
      </c>
      <c r="O72" s="23"/>
      <c r="P72" s="32"/>
      <c r="Q72" s="28"/>
      <c r="R72" s="28"/>
      <c r="S72" s="28"/>
      <c r="T72" s="28"/>
      <c r="U72" s="28"/>
      <c r="V72" s="28">
        <f t="shared" si="4"/>
        <v>0</v>
      </c>
      <c r="W72" s="28">
        <f t="shared" si="76"/>
        <v>0</v>
      </c>
      <c r="X72" s="28">
        <f t="shared" si="74"/>
        <v>0</v>
      </c>
      <c r="Y72" s="4">
        <f t="shared" si="75"/>
        <v>0</v>
      </c>
    </row>
    <row r="73" spans="1:25" ht="60.2" customHeight="1" x14ac:dyDescent="0.25">
      <c r="A73" s="22" t="s">
        <v>15</v>
      </c>
      <c r="B73" s="22" t="s">
        <v>13</v>
      </c>
      <c r="C73" s="22" t="s">
        <v>174</v>
      </c>
      <c r="E73" s="32">
        <v>1</v>
      </c>
      <c r="F73" s="28">
        <v>84</v>
      </c>
      <c r="G73" s="2">
        <v>1</v>
      </c>
      <c r="H73" s="69">
        <f t="shared" ref="H73:H76" si="81">F73*G73</f>
        <v>84</v>
      </c>
      <c r="I73" s="32">
        <v>1</v>
      </c>
      <c r="J73" s="28">
        <v>84</v>
      </c>
      <c r="K73" s="2">
        <v>1</v>
      </c>
      <c r="L73" s="28">
        <f t="shared" ref="L73:L76" si="82">J73*K73</f>
        <v>84</v>
      </c>
      <c r="M73" s="75" t="s">
        <v>175</v>
      </c>
      <c r="N73" s="28" t="s">
        <v>176</v>
      </c>
      <c r="O73" s="23"/>
      <c r="P73" s="32"/>
      <c r="Q73" s="28"/>
      <c r="R73" s="28"/>
      <c r="S73" s="28"/>
      <c r="T73" s="28"/>
      <c r="U73" s="28"/>
      <c r="V73" s="28">
        <f t="shared" ref="V73:V76" si="83">P73+R73</f>
        <v>0</v>
      </c>
      <c r="W73" s="28">
        <f t="shared" ref="W73:W76" si="84">Q73+S73</f>
        <v>0</v>
      </c>
      <c r="X73" s="28">
        <f t="shared" ref="X73:X76" si="85">W73*K73</f>
        <v>0</v>
      </c>
      <c r="Y73" s="4">
        <f t="shared" ref="Y73:Y76" si="86">W73/J73</f>
        <v>0</v>
      </c>
    </row>
    <row r="74" spans="1:25" ht="105" x14ac:dyDescent="0.25">
      <c r="A74" s="22" t="s">
        <v>15</v>
      </c>
      <c r="B74" s="22" t="s">
        <v>13</v>
      </c>
      <c r="C74" s="22" t="s">
        <v>177</v>
      </c>
      <c r="D74" s="87" t="s">
        <v>230</v>
      </c>
      <c r="E74" s="32"/>
      <c r="F74" s="28"/>
      <c r="G74" s="2">
        <v>1</v>
      </c>
      <c r="H74" s="69">
        <f t="shared" si="81"/>
        <v>0</v>
      </c>
      <c r="I74" s="32">
        <v>2</v>
      </c>
      <c r="J74" s="28">
        <v>80</v>
      </c>
      <c r="K74" s="2">
        <v>1</v>
      </c>
      <c r="L74" s="28">
        <f t="shared" si="82"/>
        <v>80</v>
      </c>
      <c r="M74" s="75" t="s">
        <v>270</v>
      </c>
      <c r="N74" s="84" t="s">
        <v>271</v>
      </c>
      <c r="O74" s="23"/>
      <c r="P74" s="32"/>
      <c r="Q74" s="28"/>
      <c r="R74" s="28"/>
      <c r="S74" s="28"/>
      <c r="T74" s="28"/>
      <c r="U74" s="28"/>
      <c r="V74" s="28">
        <f t="shared" si="83"/>
        <v>0</v>
      </c>
      <c r="W74" s="28">
        <f t="shared" si="84"/>
        <v>0</v>
      </c>
      <c r="X74" s="28">
        <f t="shared" si="85"/>
        <v>0</v>
      </c>
      <c r="Y74" s="4">
        <f t="shared" si="86"/>
        <v>0</v>
      </c>
    </row>
    <row r="75" spans="1:25" ht="75" customHeight="1" x14ac:dyDescent="0.25">
      <c r="A75" s="22" t="s">
        <v>15</v>
      </c>
      <c r="B75" s="22" t="s">
        <v>13</v>
      </c>
      <c r="C75" s="22" t="s">
        <v>178</v>
      </c>
      <c r="E75" s="32"/>
      <c r="F75" s="28">
        <v>164</v>
      </c>
      <c r="G75" s="2">
        <v>1</v>
      </c>
      <c r="H75" s="69">
        <f t="shared" si="81"/>
        <v>164</v>
      </c>
      <c r="I75" s="32"/>
      <c r="J75" s="28">
        <v>80</v>
      </c>
      <c r="K75" s="2">
        <v>1</v>
      </c>
      <c r="L75" s="28">
        <f t="shared" si="82"/>
        <v>80</v>
      </c>
      <c r="M75" s="75" t="s">
        <v>219</v>
      </c>
      <c r="N75" s="28" t="s">
        <v>218</v>
      </c>
      <c r="O75" s="23"/>
      <c r="P75" s="32"/>
      <c r="Q75" s="28"/>
      <c r="R75" s="28"/>
      <c r="S75" s="28"/>
      <c r="T75" s="28"/>
      <c r="U75" s="28"/>
      <c r="V75" s="28">
        <f t="shared" si="83"/>
        <v>0</v>
      </c>
      <c r="W75" s="28">
        <f t="shared" si="84"/>
        <v>0</v>
      </c>
      <c r="X75" s="28">
        <f t="shared" si="85"/>
        <v>0</v>
      </c>
      <c r="Y75" s="4">
        <f t="shared" si="86"/>
        <v>0</v>
      </c>
    </row>
    <row r="76" spans="1:25" ht="60.2" customHeight="1" x14ac:dyDescent="0.25">
      <c r="A76" s="22" t="s">
        <v>15</v>
      </c>
      <c r="B76" s="22" t="s">
        <v>13</v>
      </c>
      <c r="C76" s="22" t="s">
        <v>179</v>
      </c>
      <c r="E76" s="32"/>
      <c r="F76" s="28"/>
      <c r="G76" s="2">
        <v>1</v>
      </c>
      <c r="H76" s="69">
        <f t="shared" si="81"/>
        <v>0</v>
      </c>
      <c r="I76" s="32">
        <v>5</v>
      </c>
      <c r="J76" s="28">
        <v>40</v>
      </c>
      <c r="K76" s="2">
        <v>1</v>
      </c>
      <c r="L76" s="28">
        <f t="shared" si="82"/>
        <v>40</v>
      </c>
      <c r="M76" s="75" t="s">
        <v>180</v>
      </c>
      <c r="N76" s="28" t="s">
        <v>181</v>
      </c>
      <c r="O76" s="23"/>
      <c r="P76" s="32"/>
      <c r="Q76" s="28"/>
      <c r="R76" s="28"/>
      <c r="S76" s="28"/>
      <c r="T76" s="28"/>
      <c r="U76" s="28"/>
      <c r="V76" s="28">
        <f t="shared" si="83"/>
        <v>0</v>
      </c>
      <c r="W76" s="28">
        <f t="shared" si="84"/>
        <v>0</v>
      </c>
      <c r="X76" s="28">
        <f t="shared" si="85"/>
        <v>0</v>
      </c>
      <c r="Y76" s="4">
        <f t="shared" si="86"/>
        <v>0</v>
      </c>
    </row>
    <row r="77" spans="1:25" ht="75" customHeight="1" x14ac:dyDescent="0.25">
      <c r="A77" s="22" t="s">
        <v>15</v>
      </c>
      <c r="B77" s="22" t="s">
        <v>13</v>
      </c>
      <c r="C77" s="22" t="s">
        <v>182</v>
      </c>
      <c r="E77" s="32"/>
      <c r="F77" s="28"/>
      <c r="G77" s="2">
        <v>1</v>
      </c>
      <c r="H77" s="69">
        <f t="shared" ref="H77:H78" si="87">F77*G77</f>
        <v>0</v>
      </c>
      <c r="I77" s="32">
        <v>1</v>
      </c>
      <c r="J77" s="28">
        <v>120</v>
      </c>
      <c r="K77" s="2">
        <v>1</v>
      </c>
      <c r="L77" s="28">
        <f t="shared" ref="L77:L78" si="88">J77*K77</f>
        <v>120</v>
      </c>
      <c r="M77" s="75" t="s">
        <v>183</v>
      </c>
      <c r="N77" s="28" t="s">
        <v>184</v>
      </c>
      <c r="O77" s="23"/>
      <c r="P77" s="32"/>
      <c r="Q77" s="28"/>
      <c r="R77" s="28"/>
      <c r="S77" s="28"/>
      <c r="T77" s="28"/>
      <c r="U77" s="28"/>
      <c r="V77" s="28">
        <f t="shared" ref="V77:V78" si="89">P77+R77</f>
        <v>0</v>
      </c>
      <c r="W77" s="28">
        <f t="shared" ref="W77:W78" si="90">Q77+S77</f>
        <v>0</v>
      </c>
      <c r="X77" s="28">
        <f t="shared" ref="X77:X78" si="91">W77*K77</f>
        <v>0</v>
      </c>
      <c r="Y77" s="4">
        <f t="shared" ref="Y77:Y78" si="92">W77/J77</f>
        <v>0</v>
      </c>
    </row>
    <row r="78" spans="1:25" ht="90" x14ac:dyDescent="0.25">
      <c r="A78" s="22" t="s">
        <v>15</v>
      </c>
      <c r="B78" s="22" t="s">
        <v>13</v>
      </c>
      <c r="C78" s="22" t="s">
        <v>185</v>
      </c>
      <c r="E78" s="32"/>
      <c r="F78" s="28"/>
      <c r="G78" s="2">
        <v>1</v>
      </c>
      <c r="H78" s="69">
        <f t="shared" si="87"/>
        <v>0</v>
      </c>
      <c r="I78" s="32">
        <v>1</v>
      </c>
      <c r="J78" s="28">
        <v>32</v>
      </c>
      <c r="K78" s="2">
        <v>1</v>
      </c>
      <c r="L78" s="28">
        <f t="shared" si="88"/>
        <v>32</v>
      </c>
      <c r="M78" s="83" t="s">
        <v>272</v>
      </c>
      <c r="N78" s="84" t="s">
        <v>273</v>
      </c>
      <c r="O78" s="23"/>
      <c r="P78" s="32"/>
      <c r="Q78" s="28"/>
      <c r="R78" s="28"/>
      <c r="S78" s="28"/>
      <c r="T78" s="28"/>
      <c r="U78" s="28"/>
      <c r="V78" s="28">
        <f t="shared" si="89"/>
        <v>0</v>
      </c>
      <c r="W78" s="28">
        <f t="shared" si="90"/>
        <v>0</v>
      </c>
      <c r="X78" s="28">
        <f t="shared" si="91"/>
        <v>0</v>
      </c>
      <c r="Y78" s="4">
        <f t="shared" si="92"/>
        <v>0</v>
      </c>
    </row>
    <row r="79" spans="1:25" ht="30" x14ac:dyDescent="0.25">
      <c r="A79" s="22" t="s">
        <v>15</v>
      </c>
      <c r="B79" s="22" t="s">
        <v>20</v>
      </c>
      <c r="C79" s="22" t="s">
        <v>80</v>
      </c>
      <c r="D79" s="22" t="s">
        <v>77</v>
      </c>
      <c r="E79" s="32"/>
      <c r="F79" s="28"/>
      <c r="G79" s="2">
        <v>1</v>
      </c>
      <c r="H79" s="69">
        <f t="shared" si="2"/>
        <v>0</v>
      </c>
      <c r="I79" s="32">
        <v>1</v>
      </c>
      <c r="J79" s="28">
        <f>I79*20</f>
        <v>20</v>
      </c>
      <c r="K79" s="2">
        <v>1</v>
      </c>
      <c r="L79" s="28">
        <f t="shared" si="3"/>
        <v>20</v>
      </c>
      <c r="M79" s="75"/>
      <c r="N79" s="28"/>
      <c r="O79" s="23"/>
      <c r="P79" s="32"/>
      <c r="Q79" s="28"/>
      <c r="R79" s="28"/>
      <c r="S79" s="28"/>
      <c r="T79" s="28"/>
      <c r="U79" s="28"/>
      <c r="V79" s="28">
        <f t="shared" si="4"/>
        <v>0</v>
      </c>
      <c r="W79" s="28">
        <f t="shared" si="76"/>
        <v>0</v>
      </c>
      <c r="X79" s="28">
        <f t="shared" si="74"/>
        <v>0</v>
      </c>
      <c r="Y79" s="4">
        <f t="shared" si="75"/>
        <v>0</v>
      </c>
    </row>
    <row r="80" spans="1:25" ht="45" x14ac:dyDescent="0.25">
      <c r="A80" s="22" t="s">
        <v>15</v>
      </c>
      <c r="B80" s="22" t="s">
        <v>20</v>
      </c>
      <c r="C80" s="22" t="s">
        <v>81</v>
      </c>
      <c r="D80" s="22" t="s">
        <v>77</v>
      </c>
      <c r="E80" s="32"/>
      <c r="F80" s="28"/>
      <c r="G80" s="2">
        <v>1</v>
      </c>
      <c r="H80" s="69">
        <f t="shared" si="2"/>
        <v>0</v>
      </c>
      <c r="I80" s="32">
        <v>1</v>
      </c>
      <c r="J80" s="28">
        <f>I80*40</f>
        <v>40</v>
      </c>
      <c r="K80" s="2">
        <v>1</v>
      </c>
      <c r="L80" s="28">
        <f t="shared" si="3"/>
        <v>40</v>
      </c>
      <c r="M80" s="75"/>
      <c r="N80" s="28"/>
      <c r="O80" s="23"/>
      <c r="P80" s="32"/>
      <c r="Q80" s="28"/>
      <c r="R80" s="28"/>
      <c r="S80" s="28"/>
      <c r="T80" s="28"/>
      <c r="U80" s="28"/>
      <c r="V80" s="28">
        <f t="shared" si="4"/>
        <v>0</v>
      </c>
      <c r="W80" s="28">
        <f t="shared" si="76"/>
        <v>0</v>
      </c>
      <c r="X80" s="28">
        <f t="shared" si="74"/>
        <v>0</v>
      </c>
      <c r="Y80" s="4">
        <f t="shared" si="75"/>
        <v>0</v>
      </c>
    </row>
    <row r="81" spans="1:25" ht="30" x14ac:dyDescent="0.25">
      <c r="A81" s="22" t="s">
        <v>15</v>
      </c>
      <c r="B81" s="22" t="s">
        <v>20</v>
      </c>
      <c r="C81" s="22" t="s">
        <v>82</v>
      </c>
      <c r="D81" s="22" t="s">
        <v>77</v>
      </c>
      <c r="E81" s="32"/>
      <c r="F81" s="28"/>
      <c r="G81" s="2">
        <v>1</v>
      </c>
      <c r="H81" s="69">
        <f t="shared" si="2"/>
        <v>0</v>
      </c>
      <c r="I81" s="32">
        <v>1</v>
      </c>
      <c r="J81" s="28">
        <f>I81*40</f>
        <v>40</v>
      </c>
      <c r="K81" s="2">
        <v>1</v>
      </c>
      <c r="L81" s="28">
        <f t="shared" si="3"/>
        <v>40</v>
      </c>
      <c r="M81" s="75"/>
      <c r="N81" s="28"/>
      <c r="O81" s="23"/>
      <c r="P81" s="32"/>
      <c r="Q81" s="28"/>
      <c r="R81" s="28"/>
      <c r="S81" s="28"/>
      <c r="T81" s="28"/>
      <c r="U81" s="28"/>
      <c r="V81" s="28">
        <f t="shared" si="4"/>
        <v>0</v>
      </c>
      <c r="W81" s="28">
        <f t="shared" si="76"/>
        <v>0</v>
      </c>
      <c r="X81" s="28">
        <f t="shared" si="74"/>
        <v>0</v>
      </c>
      <c r="Y81" s="4">
        <f t="shared" si="75"/>
        <v>0</v>
      </c>
    </row>
    <row r="82" spans="1:25" ht="45" x14ac:dyDescent="0.25">
      <c r="A82" s="22" t="s">
        <v>15</v>
      </c>
      <c r="B82" s="22" t="s">
        <v>14</v>
      </c>
      <c r="C82" s="30" t="s">
        <v>97</v>
      </c>
      <c r="D82" s="22" t="s">
        <v>83</v>
      </c>
      <c r="E82" s="32"/>
      <c r="F82" s="28"/>
      <c r="G82" s="2"/>
      <c r="H82" s="69"/>
      <c r="I82" s="32">
        <v>1</v>
      </c>
      <c r="J82" s="28">
        <f>I82*16</f>
        <v>16</v>
      </c>
      <c r="K82" s="2">
        <v>1</v>
      </c>
      <c r="L82" s="28">
        <f t="shared" ref="L82:L84" si="93">J82*K82</f>
        <v>16</v>
      </c>
      <c r="M82" s="75"/>
      <c r="N82" s="28"/>
      <c r="O82" s="23"/>
      <c r="P82" s="32"/>
      <c r="Q82" s="28"/>
      <c r="R82" s="28"/>
      <c r="S82" s="28"/>
      <c r="T82" s="28"/>
      <c r="U82" s="28"/>
      <c r="V82" s="28">
        <f t="shared" si="4"/>
        <v>0</v>
      </c>
      <c r="W82" s="28">
        <f t="shared" si="76"/>
        <v>0</v>
      </c>
      <c r="X82" s="28">
        <f t="shared" si="74"/>
        <v>0</v>
      </c>
      <c r="Y82" s="4">
        <f t="shared" si="75"/>
        <v>0</v>
      </c>
    </row>
    <row r="83" spans="1:25" ht="60" x14ac:dyDescent="0.25">
      <c r="A83" s="22" t="s">
        <v>15</v>
      </c>
      <c r="B83" s="22" t="s">
        <v>14</v>
      </c>
      <c r="C83" s="14" t="s">
        <v>98</v>
      </c>
      <c r="D83" s="22" t="s">
        <v>83</v>
      </c>
      <c r="E83" s="32"/>
      <c r="F83" s="28"/>
      <c r="G83" s="2"/>
      <c r="H83" s="69"/>
      <c r="I83" s="32">
        <v>1</v>
      </c>
      <c r="J83" s="28">
        <f>I83*(40+32+32)</f>
        <v>104</v>
      </c>
      <c r="K83" s="2">
        <v>1</v>
      </c>
      <c r="L83" s="28">
        <f t="shared" si="93"/>
        <v>104</v>
      </c>
      <c r="M83" s="75"/>
      <c r="N83" s="28"/>
      <c r="O83" s="23"/>
      <c r="P83" s="32"/>
      <c r="Q83" s="28"/>
      <c r="R83" s="28"/>
      <c r="S83" s="28"/>
      <c r="T83" s="28"/>
      <c r="U83" s="28"/>
      <c r="V83" s="28">
        <f t="shared" si="4"/>
        <v>0</v>
      </c>
      <c r="W83" s="28">
        <f t="shared" si="76"/>
        <v>0</v>
      </c>
      <c r="X83" s="28">
        <f t="shared" si="74"/>
        <v>0</v>
      </c>
      <c r="Y83" s="4">
        <f t="shared" si="75"/>
        <v>0</v>
      </c>
    </row>
    <row r="84" spans="1:25" ht="30.75" thickBot="1" x14ac:dyDescent="0.3">
      <c r="A84" s="22" t="s">
        <v>15</v>
      </c>
      <c r="B84" s="22" t="s">
        <v>14</v>
      </c>
      <c r="C84" s="30" t="s">
        <v>96</v>
      </c>
      <c r="D84" s="22" t="s">
        <v>83</v>
      </c>
      <c r="E84" s="32"/>
      <c r="F84" s="28"/>
      <c r="G84" s="2">
        <v>1</v>
      </c>
      <c r="H84" s="69">
        <f t="shared" ref="H84" si="94">F84*G84</f>
        <v>0</v>
      </c>
      <c r="I84" s="52"/>
      <c r="J84" s="44"/>
      <c r="K84" s="18">
        <v>1</v>
      </c>
      <c r="L84" s="28">
        <f t="shared" si="93"/>
        <v>0</v>
      </c>
      <c r="M84" s="75"/>
      <c r="N84" s="28"/>
      <c r="O84" s="23"/>
      <c r="P84" s="32"/>
      <c r="Q84" s="28"/>
      <c r="R84" s="28"/>
      <c r="S84" s="28"/>
      <c r="T84" s="28"/>
      <c r="U84" s="28"/>
      <c r="V84" s="28">
        <f t="shared" ref="V84" si="95">P84+R84</f>
        <v>0</v>
      </c>
      <c r="W84" s="28">
        <f t="shared" si="76"/>
        <v>0</v>
      </c>
      <c r="X84" s="28">
        <f t="shared" si="74"/>
        <v>0</v>
      </c>
      <c r="Y84" s="4" t="e">
        <f t="shared" si="75"/>
        <v>#DIV/0!</v>
      </c>
    </row>
    <row r="85" spans="1:25" ht="16.5" thickTop="1" thickBot="1" x14ac:dyDescent="0.3">
      <c r="A85" s="40" t="s">
        <v>15</v>
      </c>
      <c r="B85" s="40" t="s">
        <v>17</v>
      </c>
      <c r="C85" s="27"/>
      <c r="D85" s="27"/>
      <c r="E85" s="41"/>
      <c r="F85" s="27"/>
      <c r="G85" s="15"/>
      <c r="H85" s="71">
        <f t="shared" si="2"/>
        <v>0</v>
      </c>
      <c r="I85" s="42"/>
      <c r="J85" s="40">
        <f>SUM(J54:J84)</f>
        <v>1844</v>
      </c>
      <c r="K85" s="16"/>
      <c r="L85" s="40">
        <f>SUM(L54:L84)</f>
        <v>1844</v>
      </c>
      <c r="M85" s="81"/>
      <c r="N85" s="26"/>
      <c r="O85" s="43"/>
      <c r="P85" s="42"/>
      <c r="Q85" s="26"/>
      <c r="R85" s="26"/>
      <c r="S85" s="26"/>
      <c r="T85" s="26"/>
      <c r="U85" s="26"/>
      <c r="V85" s="40">
        <f>SUM(V54:V84)</f>
        <v>0</v>
      </c>
      <c r="W85" s="40">
        <f>SUM(W54:W84)</f>
        <v>0</v>
      </c>
      <c r="X85" s="40">
        <f>SUM(X54:X84)</f>
        <v>0</v>
      </c>
      <c r="Y85" s="17"/>
    </row>
    <row r="86" spans="1:25" ht="45" x14ac:dyDescent="0.25">
      <c r="A86" s="22" t="s">
        <v>16</v>
      </c>
      <c r="B86" s="22" t="s">
        <v>11</v>
      </c>
      <c r="C86" s="14" t="s">
        <v>91</v>
      </c>
      <c r="D86" s="22" t="s">
        <v>45</v>
      </c>
      <c r="E86" s="32">
        <v>8</v>
      </c>
      <c r="F86" s="28">
        <v>24</v>
      </c>
      <c r="G86" s="2">
        <v>1</v>
      </c>
      <c r="H86" s="69">
        <f t="shared" ref="H86:H91" si="96">F86*G86</f>
        <v>24</v>
      </c>
      <c r="I86" s="32">
        <v>12</v>
      </c>
      <c r="J86" s="28">
        <v>32</v>
      </c>
      <c r="K86" s="2">
        <v>1</v>
      </c>
      <c r="L86" s="28">
        <f t="shared" ref="L86:L91" si="97">J86*K86</f>
        <v>32</v>
      </c>
      <c r="M86" s="83" t="s">
        <v>274</v>
      </c>
      <c r="N86" s="84" t="s">
        <v>233</v>
      </c>
      <c r="O86" s="23"/>
      <c r="P86" s="32"/>
      <c r="Q86" s="28"/>
      <c r="R86" s="28"/>
      <c r="S86" s="28"/>
      <c r="T86" s="28"/>
      <c r="U86" s="28"/>
      <c r="V86" s="28">
        <f t="shared" ref="V86:V91" si="98">P86+R86</f>
        <v>0</v>
      </c>
      <c r="W86" s="28">
        <f t="shared" si="76"/>
        <v>0</v>
      </c>
      <c r="X86" s="28">
        <f t="shared" si="74"/>
        <v>0</v>
      </c>
      <c r="Y86" s="4">
        <f t="shared" si="75"/>
        <v>0</v>
      </c>
    </row>
    <row r="87" spans="1:25" ht="45" x14ac:dyDescent="0.25">
      <c r="A87" s="22" t="s">
        <v>16</v>
      </c>
      <c r="B87" s="22" t="s">
        <v>11</v>
      </c>
      <c r="C87" s="22" t="s">
        <v>56</v>
      </c>
      <c r="D87" s="22" t="s">
        <v>45</v>
      </c>
      <c r="E87" s="32"/>
      <c r="F87" s="28"/>
      <c r="G87" s="2">
        <v>1</v>
      </c>
      <c r="H87" s="69">
        <f t="shared" si="96"/>
        <v>0</v>
      </c>
      <c r="I87" s="32"/>
      <c r="J87" s="28">
        <v>24</v>
      </c>
      <c r="K87" s="2">
        <v>1</v>
      </c>
      <c r="L87" s="28">
        <f t="shared" si="97"/>
        <v>24</v>
      </c>
      <c r="M87" s="88" t="s">
        <v>275</v>
      </c>
      <c r="N87" s="84" t="s">
        <v>235</v>
      </c>
      <c r="O87" s="23"/>
      <c r="P87" s="32"/>
      <c r="Q87" s="28"/>
      <c r="R87" s="28"/>
      <c r="S87" s="28"/>
      <c r="T87" s="28"/>
      <c r="U87" s="28"/>
      <c r="V87" s="28">
        <f t="shared" si="98"/>
        <v>0</v>
      </c>
      <c r="W87" s="28">
        <f t="shared" si="76"/>
        <v>0</v>
      </c>
      <c r="X87" s="28">
        <f t="shared" si="74"/>
        <v>0</v>
      </c>
      <c r="Y87" s="4">
        <f t="shared" si="75"/>
        <v>0</v>
      </c>
    </row>
    <row r="88" spans="1:25" ht="75" x14ac:dyDescent="0.25">
      <c r="A88" s="22" t="s">
        <v>16</v>
      </c>
      <c r="B88" s="22" t="s">
        <v>11</v>
      </c>
      <c r="C88" s="22" t="s">
        <v>93</v>
      </c>
      <c r="D88" s="22" t="s">
        <v>41</v>
      </c>
      <c r="E88" s="32">
        <v>55</v>
      </c>
      <c r="F88" s="28">
        <v>10</v>
      </c>
      <c r="G88" s="2">
        <v>1</v>
      </c>
      <c r="H88" s="69">
        <f t="shared" si="96"/>
        <v>10</v>
      </c>
      <c r="I88" s="32">
        <v>55</v>
      </c>
      <c r="J88" s="28">
        <v>13</v>
      </c>
      <c r="K88" s="2">
        <v>1</v>
      </c>
      <c r="L88" s="28">
        <f t="shared" si="97"/>
        <v>13</v>
      </c>
      <c r="M88" s="85" t="s">
        <v>276</v>
      </c>
      <c r="N88" s="84" t="s">
        <v>236</v>
      </c>
      <c r="O88" s="23"/>
      <c r="P88" s="32"/>
      <c r="Q88" s="28"/>
      <c r="R88" s="28"/>
      <c r="S88" s="28"/>
      <c r="T88" s="28"/>
      <c r="U88" s="28"/>
      <c r="V88" s="28">
        <f t="shared" si="98"/>
        <v>0</v>
      </c>
      <c r="W88" s="28">
        <f t="shared" si="76"/>
        <v>0</v>
      </c>
      <c r="X88" s="28">
        <f t="shared" si="74"/>
        <v>0</v>
      </c>
      <c r="Y88" s="4">
        <f t="shared" si="75"/>
        <v>0</v>
      </c>
    </row>
    <row r="89" spans="1:25" ht="42.75" x14ac:dyDescent="0.25">
      <c r="A89" s="22" t="s">
        <v>16</v>
      </c>
      <c r="B89" s="22" t="s">
        <v>11</v>
      </c>
      <c r="C89" s="22" t="s">
        <v>92</v>
      </c>
      <c r="D89" s="22" t="s">
        <v>45</v>
      </c>
      <c r="E89" s="32"/>
      <c r="F89" s="28"/>
      <c r="G89" s="2">
        <v>1</v>
      </c>
      <c r="H89" s="69">
        <f t="shared" si="96"/>
        <v>0</v>
      </c>
      <c r="I89" s="32"/>
      <c r="J89" s="28"/>
      <c r="K89" s="2">
        <v>1</v>
      </c>
      <c r="L89" s="28">
        <f t="shared" si="97"/>
        <v>0</v>
      </c>
      <c r="M89" s="85"/>
      <c r="N89" s="84"/>
      <c r="O89" s="23"/>
      <c r="P89" s="32"/>
      <c r="Q89" s="28"/>
      <c r="R89" s="28"/>
      <c r="S89" s="28"/>
      <c r="T89" s="28"/>
      <c r="U89" s="28"/>
      <c r="V89" s="28">
        <f t="shared" si="98"/>
        <v>0</v>
      </c>
      <c r="W89" s="28">
        <f t="shared" si="76"/>
        <v>0</v>
      </c>
      <c r="X89" s="28">
        <f t="shared" si="74"/>
        <v>0</v>
      </c>
      <c r="Y89" s="4" t="e">
        <f t="shared" si="75"/>
        <v>#DIV/0!</v>
      </c>
    </row>
    <row r="90" spans="1:25" ht="30" x14ac:dyDescent="0.25">
      <c r="A90" s="22" t="s">
        <v>16</v>
      </c>
      <c r="B90" s="22" t="s">
        <v>11</v>
      </c>
      <c r="C90" s="30" t="s">
        <v>99</v>
      </c>
      <c r="D90" s="44" t="s">
        <v>41</v>
      </c>
      <c r="E90" s="32"/>
      <c r="F90" s="28"/>
      <c r="G90" s="2">
        <v>1</v>
      </c>
      <c r="H90" s="69">
        <f t="shared" si="96"/>
        <v>0</v>
      </c>
      <c r="I90" s="32"/>
      <c r="J90" s="28">
        <v>24</v>
      </c>
      <c r="K90" s="2">
        <v>1</v>
      </c>
      <c r="L90" s="28">
        <f t="shared" si="97"/>
        <v>24</v>
      </c>
      <c r="M90" s="86" t="s">
        <v>277</v>
      </c>
      <c r="N90" s="84" t="s">
        <v>278</v>
      </c>
      <c r="O90" s="23"/>
      <c r="P90" s="32"/>
      <c r="Q90" s="28"/>
      <c r="R90" s="28"/>
      <c r="S90" s="28"/>
      <c r="T90" s="28"/>
      <c r="U90" s="28"/>
      <c r="V90" s="28">
        <f t="shared" si="98"/>
        <v>0</v>
      </c>
      <c r="W90" s="28">
        <f t="shared" si="76"/>
        <v>0</v>
      </c>
      <c r="X90" s="28">
        <f t="shared" si="74"/>
        <v>0</v>
      </c>
      <c r="Y90" s="4">
        <f t="shared" si="75"/>
        <v>0</v>
      </c>
    </row>
    <row r="91" spans="1:25" ht="45" x14ac:dyDescent="0.25">
      <c r="A91" s="22" t="s">
        <v>16</v>
      </c>
      <c r="B91" s="22" t="s">
        <v>11</v>
      </c>
      <c r="C91" s="22" t="s">
        <v>78</v>
      </c>
      <c r="D91" s="66" t="s">
        <v>45</v>
      </c>
      <c r="E91" s="32">
        <v>6</v>
      </c>
      <c r="F91" s="28">
        <v>80</v>
      </c>
      <c r="G91" s="2">
        <v>1</v>
      </c>
      <c r="H91" s="69">
        <f t="shared" si="96"/>
        <v>80</v>
      </c>
      <c r="I91" s="32">
        <v>6</v>
      </c>
      <c r="J91" s="28">
        <v>80</v>
      </c>
      <c r="K91" s="2">
        <v>1</v>
      </c>
      <c r="L91" s="28">
        <f t="shared" si="97"/>
        <v>80</v>
      </c>
      <c r="M91" s="85" t="s">
        <v>238</v>
      </c>
      <c r="N91" s="84" t="s">
        <v>239</v>
      </c>
      <c r="O91" s="23"/>
      <c r="P91" s="32"/>
      <c r="Q91" s="28"/>
      <c r="R91" s="28"/>
      <c r="S91" s="28"/>
      <c r="T91" s="28"/>
      <c r="U91" s="28"/>
      <c r="V91" s="28">
        <f t="shared" si="98"/>
        <v>0</v>
      </c>
      <c r="W91" s="28">
        <f t="shared" si="76"/>
        <v>0</v>
      </c>
      <c r="X91" s="28">
        <f t="shared" ref="X91" si="99">W91*K91</f>
        <v>0</v>
      </c>
      <c r="Y91" s="4">
        <f t="shared" ref="Y91" si="100">W91/J91</f>
        <v>0</v>
      </c>
    </row>
    <row r="92" spans="1:25" ht="45" x14ac:dyDescent="0.25">
      <c r="A92" s="22" t="s">
        <v>16</v>
      </c>
      <c r="B92" s="22" t="s">
        <v>11</v>
      </c>
      <c r="C92" s="22" t="s">
        <v>85</v>
      </c>
      <c r="D92" s="66" t="s">
        <v>45</v>
      </c>
      <c r="E92" s="32"/>
      <c r="F92" s="28">
        <v>96</v>
      </c>
      <c r="G92" s="2">
        <v>1</v>
      </c>
      <c r="H92" s="69">
        <f t="shared" si="2"/>
        <v>96</v>
      </c>
      <c r="I92" s="32"/>
      <c r="J92" s="28">
        <v>96</v>
      </c>
      <c r="K92" s="2">
        <v>1</v>
      </c>
      <c r="L92" s="28">
        <f t="shared" si="3"/>
        <v>96</v>
      </c>
      <c r="M92" s="28" t="s">
        <v>279</v>
      </c>
      <c r="N92" s="28" t="s">
        <v>280</v>
      </c>
      <c r="O92" s="23"/>
      <c r="P92" s="32"/>
      <c r="Q92" s="28"/>
      <c r="R92" s="28"/>
      <c r="S92" s="28"/>
      <c r="T92" s="28"/>
      <c r="U92" s="28"/>
      <c r="V92" s="28">
        <f t="shared" si="4"/>
        <v>0</v>
      </c>
      <c r="W92" s="28">
        <f t="shared" si="76"/>
        <v>0</v>
      </c>
      <c r="X92" s="28">
        <f t="shared" si="74"/>
        <v>0</v>
      </c>
      <c r="Y92" s="4">
        <f t="shared" si="75"/>
        <v>0</v>
      </c>
    </row>
    <row r="93" spans="1:25" ht="90" x14ac:dyDescent="0.25">
      <c r="A93" s="22" t="s">
        <v>16</v>
      </c>
      <c r="B93" s="22" t="s">
        <v>20</v>
      </c>
      <c r="C93" s="22" t="s">
        <v>86</v>
      </c>
      <c r="D93" s="66" t="s">
        <v>87</v>
      </c>
      <c r="E93" s="32"/>
      <c r="F93" s="28"/>
      <c r="G93" s="2">
        <v>1</v>
      </c>
      <c r="H93" s="69">
        <f t="shared" si="2"/>
        <v>0</v>
      </c>
      <c r="I93" s="32">
        <v>12</v>
      </c>
      <c r="J93" s="28">
        <f>I93*16</f>
        <v>192</v>
      </c>
      <c r="K93" s="2">
        <v>1</v>
      </c>
      <c r="L93" s="28">
        <f t="shared" si="3"/>
        <v>192</v>
      </c>
      <c r="M93" s="28" t="s">
        <v>281</v>
      </c>
      <c r="N93" s="28" t="s">
        <v>282</v>
      </c>
      <c r="O93" s="23"/>
      <c r="P93" s="32"/>
      <c r="Q93" s="28"/>
      <c r="R93" s="28"/>
      <c r="S93" s="28"/>
      <c r="T93" s="28"/>
      <c r="U93" s="28"/>
      <c r="V93" s="28">
        <f t="shared" si="4"/>
        <v>0</v>
      </c>
      <c r="W93" s="28">
        <f t="shared" si="76"/>
        <v>0</v>
      </c>
      <c r="X93" s="28">
        <f t="shared" si="74"/>
        <v>0</v>
      </c>
      <c r="Y93" s="4">
        <f t="shared" si="75"/>
        <v>0</v>
      </c>
    </row>
    <row r="94" spans="1:25" ht="30" customHeight="1" x14ac:dyDescent="0.25">
      <c r="A94" s="22" t="s">
        <v>16</v>
      </c>
      <c r="B94" s="22" t="s">
        <v>20</v>
      </c>
      <c r="C94" s="22" t="s">
        <v>88</v>
      </c>
      <c r="D94" s="66" t="s">
        <v>87</v>
      </c>
      <c r="E94" s="32"/>
      <c r="F94" s="28"/>
      <c r="G94" s="2">
        <v>1</v>
      </c>
      <c r="H94" s="69">
        <f t="shared" si="2"/>
        <v>0</v>
      </c>
      <c r="I94" s="32">
        <v>2</v>
      </c>
      <c r="J94" s="28">
        <v>160</v>
      </c>
      <c r="K94" s="2">
        <v>1</v>
      </c>
      <c r="L94" s="28">
        <f t="shared" si="3"/>
        <v>160</v>
      </c>
      <c r="M94" s="83" t="s">
        <v>283</v>
      </c>
      <c r="N94" s="84" t="s">
        <v>284</v>
      </c>
      <c r="O94" s="94"/>
      <c r="P94" s="32"/>
      <c r="Q94" s="28"/>
      <c r="R94" s="28"/>
      <c r="S94" s="28"/>
      <c r="T94" s="28"/>
      <c r="U94" s="28"/>
      <c r="V94" s="28">
        <f t="shared" si="4"/>
        <v>0</v>
      </c>
      <c r="W94" s="28">
        <f t="shared" si="76"/>
        <v>0</v>
      </c>
      <c r="X94" s="28">
        <f t="shared" si="74"/>
        <v>0</v>
      </c>
      <c r="Y94" s="4">
        <f t="shared" si="75"/>
        <v>0</v>
      </c>
    </row>
    <row r="95" spans="1:25" ht="30" x14ac:dyDescent="0.25">
      <c r="A95" s="22" t="s">
        <v>16</v>
      </c>
      <c r="B95" s="22" t="s">
        <v>20</v>
      </c>
      <c r="C95" s="22" t="s">
        <v>89</v>
      </c>
      <c r="D95" s="22" t="s">
        <v>45</v>
      </c>
      <c r="E95" s="32"/>
      <c r="F95" s="28"/>
      <c r="G95" s="2">
        <v>1</v>
      </c>
      <c r="H95" s="69">
        <f t="shared" si="2"/>
        <v>0</v>
      </c>
      <c r="I95" s="32">
        <v>1</v>
      </c>
      <c r="J95" s="28"/>
      <c r="K95" s="2">
        <v>1</v>
      </c>
      <c r="L95" s="28">
        <f t="shared" si="3"/>
        <v>0</v>
      </c>
      <c r="M95" s="83"/>
      <c r="N95" s="84"/>
      <c r="O95" s="94"/>
      <c r="P95" s="32"/>
      <c r="Q95" s="28"/>
      <c r="R95" s="28"/>
      <c r="S95" s="28"/>
      <c r="T95" s="28"/>
      <c r="U95" s="28"/>
      <c r="V95" s="28">
        <f t="shared" si="4"/>
        <v>0</v>
      </c>
      <c r="W95" s="28">
        <f t="shared" si="76"/>
        <v>0</v>
      </c>
      <c r="X95" s="28">
        <f t="shared" si="74"/>
        <v>0</v>
      </c>
      <c r="Y95" s="4" t="e">
        <f t="shared" si="75"/>
        <v>#DIV/0!</v>
      </c>
    </row>
    <row r="96" spans="1:25" ht="41.65" customHeight="1" x14ac:dyDescent="0.25">
      <c r="A96" s="22" t="s">
        <v>16</v>
      </c>
      <c r="B96" s="22" t="s">
        <v>12</v>
      </c>
      <c r="C96" s="22" t="s">
        <v>73</v>
      </c>
      <c r="D96" s="22" t="s">
        <v>41</v>
      </c>
      <c r="E96" s="32">
        <v>5</v>
      </c>
      <c r="F96" s="28">
        <v>25</v>
      </c>
      <c r="G96" s="2">
        <v>1</v>
      </c>
      <c r="H96" s="69">
        <f t="shared" si="2"/>
        <v>25</v>
      </c>
      <c r="I96" s="32">
        <v>5</v>
      </c>
      <c r="J96" s="28">
        <v>25</v>
      </c>
      <c r="K96" s="2">
        <v>1</v>
      </c>
      <c r="L96" s="28">
        <f t="shared" si="3"/>
        <v>25</v>
      </c>
      <c r="M96" s="83" t="s">
        <v>285</v>
      </c>
      <c r="N96" s="84" t="s">
        <v>286</v>
      </c>
      <c r="O96" s="94"/>
      <c r="P96" s="32"/>
      <c r="Q96" s="28"/>
      <c r="R96" s="28"/>
      <c r="S96" s="28"/>
      <c r="T96" s="28"/>
      <c r="U96" s="28"/>
      <c r="V96" s="28">
        <f t="shared" si="4"/>
        <v>0</v>
      </c>
      <c r="W96" s="28">
        <f t="shared" si="76"/>
        <v>0</v>
      </c>
      <c r="X96" s="28">
        <f t="shared" si="74"/>
        <v>0</v>
      </c>
      <c r="Y96" s="4">
        <f t="shared" si="75"/>
        <v>0</v>
      </c>
    </row>
    <row r="97" spans="1:25" ht="41.65" customHeight="1" x14ac:dyDescent="0.25">
      <c r="A97" s="22" t="s">
        <v>16</v>
      </c>
      <c r="B97" s="22" t="s">
        <v>12</v>
      </c>
      <c r="C97" s="22" t="s">
        <v>74</v>
      </c>
      <c r="D97" s="22" t="s">
        <v>41</v>
      </c>
      <c r="E97" s="32">
        <v>10</v>
      </c>
      <c r="F97" s="28">
        <v>40</v>
      </c>
      <c r="G97" s="2">
        <v>1</v>
      </c>
      <c r="H97" s="69">
        <f t="shared" si="2"/>
        <v>40</v>
      </c>
      <c r="I97" s="32">
        <v>5</v>
      </c>
      <c r="J97" s="28">
        <v>40</v>
      </c>
      <c r="K97" s="2">
        <v>1</v>
      </c>
      <c r="L97" s="28">
        <f t="shared" si="3"/>
        <v>40</v>
      </c>
      <c r="M97" s="83" t="s">
        <v>287</v>
      </c>
      <c r="N97" s="84" t="s">
        <v>288</v>
      </c>
      <c r="O97" s="94"/>
      <c r="P97" s="32"/>
      <c r="Q97" s="28"/>
      <c r="R97" s="28"/>
      <c r="S97" s="28"/>
      <c r="T97" s="28"/>
      <c r="U97" s="28"/>
      <c r="V97" s="28">
        <f t="shared" si="4"/>
        <v>0</v>
      </c>
      <c r="W97" s="28">
        <f t="shared" si="76"/>
        <v>0</v>
      </c>
      <c r="X97" s="28">
        <f t="shared" ref="X97:X120" si="101">W97*K97</f>
        <v>0</v>
      </c>
      <c r="Y97" s="4">
        <f t="shared" ref="Y97:Y120" si="102">W97/J97</f>
        <v>0</v>
      </c>
    </row>
    <row r="98" spans="1:25" ht="60" x14ac:dyDescent="0.25">
      <c r="A98" s="22" t="s">
        <v>16</v>
      </c>
      <c r="B98" s="22" t="s">
        <v>12</v>
      </c>
      <c r="C98" s="22" t="s">
        <v>75</v>
      </c>
      <c r="D98" s="22" t="s">
        <v>41</v>
      </c>
      <c r="E98" s="32">
        <v>10</v>
      </c>
      <c r="F98" s="28">
        <v>20</v>
      </c>
      <c r="G98" s="2">
        <v>1</v>
      </c>
      <c r="H98" s="69">
        <f t="shared" ref="H98:H127" si="103">F98*G98</f>
        <v>20</v>
      </c>
      <c r="I98" s="32">
        <v>8</v>
      </c>
      <c r="J98" s="28">
        <v>16</v>
      </c>
      <c r="K98" s="2">
        <v>1</v>
      </c>
      <c r="L98" s="28">
        <f t="shared" ref="L98:L120" si="104">J98*K98</f>
        <v>16</v>
      </c>
      <c r="M98" s="83" t="s">
        <v>289</v>
      </c>
      <c r="N98" s="84" t="s">
        <v>291</v>
      </c>
      <c r="O98" s="94"/>
      <c r="P98" s="32"/>
      <c r="Q98" s="28"/>
      <c r="R98" s="28"/>
      <c r="S98" s="28"/>
      <c r="T98" s="28"/>
      <c r="U98" s="28"/>
      <c r="V98" s="28">
        <f t="shared" ref="V98:V120" si="105">P98+R98</f>
        <v>0</v>
      </c>
      <c r="W98" s="28">
        <f t="shared" ref="W98:W120" si="106">Q98+S98</f>
        <v>0</v>
      </c>
      <c r="X98" s="28">
        <f t="shared" si="101"/>
        <v>0</v>
      </c>
      <c r="Y98" s="4">
        <f t="shared" si="102"/>
        <v>0</v>
      </c>
    </row>
    <row r="99" spans="1:25" ht="30" x14ac:dyDescent="0.25">
      <c r="A99" s="22" t="s">
        <v>16</v>
      </c>
      <c r="B99" s="22" t="s">
        <v>12</v>
      </c>
      <c r="C99" s="22" t="s">
        <v>84</v>
      </c>
      <c r="D99" s="22" t="s">
        <v>41</v>
      </c>
      <c r="E99" s="32">
        <v>10</v>
      </c>
      <c r="F99" s="28">
        <v>35</v>
      </c>
      <c r="G99" s="2">
        <v>1</v>
      </c>
      <c r="H99" s="69">
        <f t="shared" si="103"/>
        <v>35</v>
      </c>
      <c r="I99" s="32">
        <v>10</v>
      </c>
      <c r="J99" s="28">
        <v>35</v>
      </c>
      <c r="K99" s="2">
        <v>1</v>
      </c>
      <c r="L99" s="28">
        <f t="shared" si="104"/>
        <v>35</v>
      </c>
      <c r="M99" s="84" t="s">
        <v>290</v>
      </c>
      <c r="N99" s="84"/>
      <c r="O99" s="94"/>
      <c r="P99" s="32"/>
      <c r="Q99" s="28"/>
      <c r="R99" s="28"/>
      <c r="S99" s="28"/>
      <c r="T99" s="28"/>
      <c r="U99" s="28"/>
      <c r="V99" s="28">
        <f t="shared" si="105"/>
        <v>0</v>
      </c>
      <c r="W99" s="28">
        <f t="shared" si="106"/>
        <v>0</v>
      </c>
      <c r="X99" s="28">
        <f t="shared" si="101"/>
        <v>0</v>
      </c>
      <c r="Y99" s="4">
        <f t="shared" si="102"/>
        <v>0</v>
      </c>
    </row>
    <row r="100" spans="1:25" ht="105" x14ac:dyDescent="0.25">
      <c r="A100" s="22" t="s">
        <v>16</v>
      </c>
      <c r="B100" s="22" t="s">
        <v>13</v>
      </c>
      <c r="C100" s="22" t="s">
        <v>186</v>
      </c>
      <c r="D100" s="22" t="s">
        <v>45</v>
      </c>
      <c r="E100" s="32"/>
      <c r="F100" s="28">
        <v>160</v>
      </c>
      <c r="G100" s="2">
        <v>0.5</v>
      </c>
      <c r="H100" s="69">
        <f t="shared" si="103"/>
        <v>80</v>
      </c>
      <c r="I100" s="32"/>
      <c r="J100" s="28">
        <v>100</v>
      </c>
      <c r="K100" s="2">
        <v>0.5</v>
      </c>
      <c r="L100" s="28">
        <f t="shared" si="104"/>
        <v>50</v>
      </c>
      <c r="M100" s="83" t="s">
        <v>187</v>
      </c>
      <c r="N100" s="84" t="s">
        <v>292</v>
      </c>
      <c r="O100" s="94" t="s">
        <v>231</v>
      </c>
      <c r="P100" s="32"/>
      <c r="Q100" s="28"/>
      <c r="R100" s="28"/>
      <c r="S100" s="28"/>
      <c r="T100" s="28"/>
      <c r="U100" s="28"/>
      <c r="V100" s="28">
        <f t="shared" si="105"/>
        <v>0</v>
      </c>
      <c r="W100" s="28">
        <f t="shared" si="106"/>
        <v>0</v>
      </c>
      <c r="X100" s="28">
        <f t="shared" si="101"/>
        <v>0</v>
      </c>
      <c r="Y100" s="4">
        <f t="shared" si="102"/>
        <v>0</v>
      </c>
    </row>
    <row r="101" spans="1:25" ht="45.4" customHeight="1" x14ac:dyDescent="0.25">
      <c r="A101" s="22" t="s">
        <v>16</v>
      </c>
      <c r="B101" s="22" t="s">
        <v>13</v>
      </c>
      <c r="C101" s="22" t="s">
        <v>188</v>
      </c>
      <c r="E101" s="32"/>
      <c r="F101" s="28"/>
      <c r="G101" s="2">
        <v>0.5</v>
      </c>
      <c r="H101" s="69">
        <f t="shared" si="103"/>
        <v>0</v>
      </c>
      <c r="I101" s="32"/>
      <c r="J101" s="28">
        <v>120</v>
      </c>
      <c r="K101" s="2">
        <v>0.5</v>
      </c>
      <c r="L101" s="28">
        <f t="shared" si="104"/>
        <v>60</v>
      </c>
      <c r="M101" s="83" t="s">
        <v>220</v>
      </c>
      <c r="N101" s="84" t="s">
        <v>221</v>
      </c>
      <c r="O101" s="94" t="s">
        <v>231</v>
      </c>
      <c r="P101" s="32"/>
      <c r="Q101" s="28"/>
      <c r="R101" s="28"/>
      <c r="S101" s="28"/>
      <c r="T101" s="28"/>
      <c r="U101" s="28"/>
      <c r="V101" s="28">
        <f t="shared" si="105"/>
        <v>0</v>
      </c>
      <c r="W101" s="28">
        <f t="shared" si="106"/>
        <v>0</v>
      </c>
      <c r="X101" s="28">
        <f t="shared" si="101"/>
        <v>0</v>
      </c>
      <c r="Y101" s="4">
        <f t="shared" si="102"/>
        <v>0</v>
      </c>
    </row>
    <row r="102" spans="1:25" ht="195" x14ac:dyDescent="0.25">
      <c r="A102" s="22" t="s">
        <v>16</v>
      </c>
      <c r="B102" s="22" t="s">
        <v>13</v>
      </c>
      <c r="C102" s="22" t="s">
        <v>189</v>
      </c>
      <c r="E102" s="32"/>
      <c r="F102" s="28"/>
      <c r="G102" s="2">
        <v>0.5</v>
      </c>
      <c r="H102" s="69">
        <f t="shared" si="103"/>
        <v>0</v>
      </c>
      <c r="I102" s="32"/>
      <c r="J102" s="28">
        <v>240</v>
      </c>
      <c r="K102" s="2">
        <v>0.5</v>
      </c>
      <c r="L102" s="28">
        <f t="shared" si="104"/>
        <v>120</v>
      </c>
      <c r="M102" s="83" t="s">
        <v>223</v>
      </c>
      <c r="N102" s="84" t="s">
        <v>222</v>
      </c>
      <c r="O102" s="94" t="s">
        <v>231</v>
      </c>
      <c r="P102" s="32"/>
      <c r="Q102" s="28"/>
      <c r="R102" s="28"/>
      <c r="S102" s="28"/>
      <c r="T102" s="28"/>
      <c r="U102" s="28"/>
      <c r="V102" s="28">
        <f t="shared" si="105"/>
        <v>0</v>
      </c>
      <c r="W102" s="28">
        <f t="shared" si="106"/>
        <v>0</v>
      </c>
      <c r="X102" s="28">
        <f t="shared" si="101"/>
        <v>0</v>
      </c>
      <c r="Y102" s="4">
        <f t="shared" si="102"/>
        <v>0</v>
      </c>
    </row>
    <row r="103" spans="1:25" ht="180" x14ac:dyDescent="0.25">
      <c r="A103" s="22" t="s">
        <v>16</v>
      </c>
      <c r="B103" s="22" t="s">
        <v>13</v>
      </c>
      <c r="C103" s="22" t="s">
        <v>190</v>
      </c>
      <c r="E103" s="32"/>
      <c r="F103" s="28">
        <v>100</v>
      </c>
      <c r="G103" s="2">
        <v>0.5</v>
      </c>
      <c r="H103" s="69">
        <f t="shared" si="103"/>
        <v>50</v>
      </c>
      <c r="I103" s="32"/>
      <c r="J103" s="28">
        <v>160</v>
      </c>
      <c r="K103" s="2">
        <v>0.5</v>
      </c>
      <c r="L103" s="28">
        <f t="shared" si="104"/>
        <v>80</v>
      </c>
      <c r="M103" s="83" t="s">
        <v>191</v>
      </c>
      <c r="N103" s="84" t="s">
        <v>192</v>
      </c>
      <c r="O103" s="94" t="s">
        <v>231</v>
      </c>
      <c r="P103" s="32"/>
      <c r="Q103" s="28"/>
      <c r="R103" s="28"/>
      <c r="S103" s="28"/>
      <c r="T103" s="28"/>
      <c r="U103" s="28"/>
      <c r="V103" s="28">
        <f t="shared" si="105"/>
        <v>0</v>
      </c>
      <c r="W103" s="28">
        <f t="shared" si="106"/>
        <v>0</v>
      </c>
      <c r="X103" s="28">
        <f t="shared" si="101"/>
        <v>0</v>
      </c>
      <c r="Y103" s="4">
        <f t="shared" si="102"/>
        <v>0</v>
      </c>
    </row>
    <row r="104" spans="1:25" ht="75" customHeight="1" x14ac:dyDescent="0.25">
      <c r="A104" s="22" t="s">
        <v>16</v>
      </c>
      <c r="B104" s="22" t="s">
        <v>13</v>
      </c>
      <c r="C104" s="22" t="s">
        <v>193</v>
      </c>
      <c r="E104" s="32">
        <v>4</v>
      </c>
      <c r="F104" s="28">
        <v>60</v>
      </c>
      <c r="G104" s="2">
        <v>0.5</v>
      </c>
      <c r="H104" s="69">
        <f t="shared" si="103"/>
        <v>30</v>
      </c>
      <c r="I104" s="32"/>
      <c r="J104" s="28">
        <v>60</v>
      </c>
      <c r="K104" s="2">
        <v>0.5</v>
      </c>
      <c r="L104" s="28">
        <f t="shared" si="104"/>
        <v>30</v>
      </c>
      <c r="M104" s="83" t="s">
        <v>194</v>
      </c>
      <c r="N104" s="84" t="s">
        <v>195</v>
      </c>
      <c r="O104" s="94" t="s">
        <v>231</v>
      </c>
      <c r="P104" s="32"/>
      <c r="Q104" s="28"/>
      <c r="R104" s="28"/>
      <c r="S104" s="28"/>
      <c r="T104" s="28"/>
      <c r="U104" s="28"/>
      <c r="V104" s="28">
        <f t="shared" si="105"/>
        <v>0</v>
      </c>
      <c r="W104" s="28">
        <f t="shared" si="106"/>
        <v>0</v>
      </c>
      <c r="X104" s="28">
        <f t="shared" si="101"/>
        <v>0</v>
      </c>
      <c r="Y104" s="4">
        <f t="shared" si="102"/>
        <v>0</v>
      </c>
    </row>
    <row r="105" spans="1:25" ht="75" customHeight="1" x14ac:dyDescent="0.25">
      <c r="A105" s="22" t="s">
        <v>16</v>
      </c>
      <c r="B105" s="22" t="s">
        <v>13</v>
      </c>
      <c r="C105" s="22" t="s">
        <v>196</v>
      </c>
      <c r="E105" s="32"/>
      <c r="F105" s="28">
        <v>40</v>
      </c>
      <c r="G105" s="2">
        <v>0.5</v>
      </c>
      <c r="H105" s="69">
        <f t="shared" si="103"/>
        <v>20</v>
      </c>
      <c r="I105" s="32"/>
      <c r="J105" s="28">
        <v>40</v>
      </c>
      <c r="K105" s="2">
        <v>0.5</v>
      </c>
      <c r="L105" s="28">
        <f t="shared" si="104"/>
        <v>20</v>
      </c>
      <c r="M105" s="83" t="s">
        <v>198</v>
      </c>
      <c r="N105" s="84" t="s">
        <v>197</v>
      </c>
      <c r="O105" s="94" t="s">
        <v>231</v>
      </c>
      <c r="P105" s="32"/>
      <c r="Q105" s="28"/>
      <c r="R105" s="28"/>
      <c r="S105" s="28"/>
      <c r="T105" s="28"/>
      <c r="U105" s="28"/>
      <c r="V105" s="28">
        <f t="shared" si="105"/>
        <v>0</v>
      </c>
      <c r="W105" s="28">
        <f t="shared" si="106"/>
        <v>0</v>
      </c>
      <c r="X105" s="28">
        <f t="shared" si="101"/>
        <v>0</v>
      </c>
      <c r="Y105" s="4">
        <f t="shared" si="102"/>
        <v>0</v>
      </c>
    </row>
    <row r="106" spans="1:25" ht="75" customHeight="1" x14ac:dyDescent="0.25">
      <c r="A106" s="22" t="s">
        <v>16</v>
      </c>
      <c r="B106" s="22" t="s">
        <v>13</v>
      </c>
      <c r="C106" s="22" t="s">
        <v>199</v>
      </c>
      <c r="E106" s="32"/>
      <c r="F106" s="28">
        <v>40</v>
      </c>
      <c r="G106" s="2">
        <v>0.5</v>
      </c>
      <c r="H106" s="69">
        <f t="shared" ref="H106" si="107">F106*G106</f>
        <v>20</v>
      </c>
      <c r="I106" s="32"/>
      <c r="J106" s="28">
        <v>60</v>
      </c>
      <c r="K106" s="2">
        <v>0.5</v>
      </c>
      <c r="L106" s="28">
        <f t="shared" ref="L106" si="108">J106*K106</f>
        <v>30</v>
      </c>
      <c r="M106" s="83" t="s">
        <v>200</v>
      </c>
      <c r="N106" s="84" t="s">
        <v>201</v>
      </c>
      <c r="O106" s="94" t="s">
        <v>231</v>
      </c>
      <c r="P106" s="32"/>
      <c r="Q106" s="28"/>
      <c r="R106" s="28"/>
      <c r="S106" s="28"/>
      <c r="T106" s="28"/>
      <c r="U106" s="28"/>
      <c r="V106" s="28">
        <f t="shared" ref="V106" si="109">P106+R106</f>
        <v>0</v>
      </c>
      <c r="W106" s="28">
        <f t="shared" ref="W106" si="110">Q106+S106</f>
        <v>0</v>
      </c>
      <c r="X106" s="28">
        <f t="shared" ref="X106" si="111">W106*K106</f>
        <v>0</v>
      </c>
      <c r="Y106" s="4">
        <f t="shared" ref="Y106" si="112">W106/J106</f>
        <v>0</v>
      </c>
    </row>
    <row r="107" spans="1:25" ht="75" customHeight="1" x14ac:dyDescent="0.25">
      <c r="A107" s="22" t="s">
        <v>16</v>
      </c>
      <c r="B107" s="22" t="s">
        <v>13</v>
      </c>
      <c r="C107" s="22" t="s">
        <v>202</v>
      </c>
      <c r="E107" s="32"/>
      <c r="F107" s="28"/>
      <c r="G107" s="2">
        <v>0.5</v>
      </c>
      <c r="H107" s="69">
        <f t="shared" ref="H107" si="113">F107*G107</f>
        <v>0</v>
      </c>
      <c r="I107" s="32"/>
      <c r="J107" s="28">
        <v>80</v>
      </c>
      <c r="K107" s="2">
        <v>0.5</v>
      </c>
      <c r="L107" s="28">
        <f t="shared" ref="L107" si="114">J107*K107</f>
        <v>40</v>
      </c>
      <c r="M107" s="83" t="s">
        <v>203</v>
      </c>
      <c r="N107" s="84" t="s">
        <v>204</v>
      </c>
      <c r="O107" s="94" t="s">
        <v>231</v>
      </c>
      <c r="P107" s="78" t="s">
        <v>231</v>
      </c>
      <c r="Q107" s="78" t="s">
        <v>231</v>
      </c>
      <c r="R107" s="78" t="s">
        <v>231</v>
      </c>
      <c r="S107" s="78" t="s">
        <v>231</v>
      </c>
      <c r="T107" s="78" t="s">
        <v>231</v>
      </c>
      <c r="U107" s="78" t="s">
        <v>231</v>
      </c>
      <c r="V107" s="78" t="s">
        <v>231</v>
      </c>
      <c r="W107" s="78" t="s">
        <v>231</v>
      </c>
      <c r="X107" s="78" t="s">
        <v>231</v>
      </c>
      <c r="Y107" s="78" t="s">
        <v>231</v>
      </c>
    </row>
    <row r="108" spans="1:25" ht="60" x14ac:dyDescent="0.25">
      <c r="A108" s="22" t="s">
        <v>16</v>
      </c>
      <c r="B108" s="22" t="s">
        <v>13</v>
      </c>
      <c r="C108" s="22" t="s">
        <v>90</v>
      </c>
      <c r="D108" s="22" t="s">
        <v>45</v>
      </c>
      <c r="E108" s="32"/>
      <c r="F108" s="28"/>
      <c r="G108" s="2">
        <v>0.5</v>
      </c>
      <c r="H108" s="69">
        <f t="shared" si="103"/>
        <v>0</v>
      </c>
      <c r="I108" s="32"/>
      <c r="J108" s="28">
        <v>180</v>
      </c>
      <c r="K108" s="2">
        <v>0.5</v>
      </c>
      <c r="L108" s="28">
        <f t="shared" si="104"/>
        <v>90</v>
      </c>
      <c r="M108" s="83"/>
      <c r="N108" s="84"/>
      <c r="O108" s="94" t="s">
        <v>231</v>
      </c>
      <c r="P108" s="32"/>
      <c r="Q108" s="28"/>
      <c r="R108" s="28"/>
      <c r="S108" s="28"/>
      <c r="T108" s="28"/>
      <c r="U108" s="28"/>
      <c r="V108" s="28">
        <f t="shared" si="105"/>
        <v>0</v>
      </c>
      <c r="W108" s="28">
        <f t="shared" si="106"/>
        <v>0</v>
      </c>
      <c r="X108" s="28">
        <f t="shared" si="101"/>
        <v>0</v>
      </c>
      <c r="Y108" s="4">
        <f t="shared" si="102"/>
        <v>0</v>
      </c>
    </row>
    <row r="109" spans="1:25" ht="42.75" x14ac:dyDescent="0.25">
      <c r="A109" s="22" t="s">
        <v>16</v>
      </c>
      <c r="B109" s="22" t="s">
        <v>14</v>
      </c>
      <c r="C109" s="30" t="s">
        <v>97</v>
      </c>
      <c r="D109" s="22" t="s">
        <v>83</v>
      </c>
      <c r="E109" s="32"/>
      <c r="F109" s="28"/>
      <c r="G109" s="2"/>
      <c r="H109" s="69"/>
      <c r="I109" s="32">
        <v>1</v>
      </c>
      <c r="J109" s="28">
        <f>I109*16</f>
        <v>16</v>
      </c>
      <c r="K109" s="2">
        <v>1</v>
      </c>
      <c r="L109" s="28">
        <f t="shared" si="104"/>
        <v>16</v>
      </c>
      <c r="M109" s="75"/>
      <c r="N109" s="28"/>
      <c r="O109" s="23"/>
      <c r="P109" s="32"/>
      <c r="Q109" s="28"/>
      <c r="R109" s="28"/>
      <c r="S109" s="28"/>
      <c r="T109" s="28"/>
      <c r="U109" s="28"/>
      <c r="V109" s="28">
        <f t="shared" si="105"/>
        <v>0</v>
      </c>
      <c r="W109" s="28">
        <f t="shared" si="106"/>
        <v>0</v>
      </c>
      <c r="X109" s="28">
        <f t="shared" si="101"/>
        <v>0</v>
      </c>
      <c r="Y109" s="4">
        <f t="shared" si="102"/>
        <v>0</v>
      </c>
    </row>
    <row r="110" spans="1:25" ht="60" x14ac:dyDescent="0.25">
      <c r="A110" s="22" t="s">
        <v>16</v>
      </c>
      <c r="B110" s="22" t="s">
        <v>14</v>
      </c>
      <c r="C110" s="14" t="s">
        <v>98</v>
      </c>
      <c r="D110" s="22" t="s">
        <v>83</v>
      </c>
      <c r="E110" s="32"/>
      <c r="F110" s="28"/>
      <c r="G110" s="2"/>
      <c r="H110" s="69"/>
      <c r="I110" s="32">
        <v>1</v>
      </c>
      <c r="J110" s="28">
        <f>I110*(32+32)</f>
        <v>64</v>
      </c>
      <c r="K110" s="2">
        <v>1</v>
      </c>
      <c r="L110" s="28">
        <f t="shared" si="104"/>
        <v>64</v>
      </c>
      <c r="M110" s="75"/>
      <c r="N110" s="28"/>
      <c r="O110" s="23"/>
      <c r="P110" s="32"/>
      <c r="Q110" s="28"/>
      <c r="R110" s="28"/>
      <c r="S110" s="28"/>
      <c r="T110" s="28"/>
      <c r="U110" s="28"/>
      <c r="V110" s="28">
        <f t="shared" si="105"/>
        <v>0</v>
      </c>
      <c r="W110" s="28">
        <f t="shared" si="106"/>
        <v>0</v>
      </c>
      <c r="X110" s="28">
        <f t="shared" si="101"/>
        <v>0</v>
      </c>
      <c r="Y110" s="4">
        <f t="shared" si="102"/>
        <v>0</v>
      </c>
    </row>
    <row r="111" spans="1:25" ht="29.25" thickBot="1" x14ac:dyDescent="0.3">
      <c r="A111" s="25" t="s">
        <v>16</v>
      </c>
      <c r="B111" s="25" t="s">
        <v>14</v>
      </c>
      <c r="C111" s="62" t="s">
        <v>96</v>
      </c>
      <c r="D111" s="25" t="s">
        <v>83</v>
      </c>
      <c r="E111" s="38"/>
      <c r="F111" s="25"/>
      <c r="G111" s="10">
        <v>1</v>
      </c>
      <c r="H111" s="70">
        <f t="shared" si="103"/>
        <v>0</v>
      </c>
      <c r="I111" s="38"/>
      <c r="J111" s="25"/>
      <c r="K111" s="10">
        <v>1</v>
      </c>
      <c r="L111" s="25">
        <f t="shared" si="104"/>
        <v>0</v>
      </c>
      <c r="M111" s="80"/>
      <c r="N111" s="25"/>
      <c r="O111" s="39"/>
      <c r="P111" s="38"/>
      <c r="Q111" s="25"/>
      <c r="R111" s="25"/>
      <c r="S111" s="25"/>
      <c r="T111" s="25"/>
      <c r="U111" s="25"/>
      <c r="V111" s="25">
        <f t="shared" si="105"/>
        <v>0</v>
      </c>
      <c r="W111" s="25">
        <f t="shared" si="106"/>
        <v>0</v>
      </c>
      <c r="X111" s="25">
        <f t="shared" si="101"/>
        <v>0</v>
      </c>
      <c r="Y111" s="11" t="e">
        <f t="shared" si="102"/>
        <v>#DIV/0!</v>
      </c>
    </row>
    <row r="112" spans="1:25" ht="15.75" thickTop="1" thickBot="1" x14ac:dyDescent="0.3">
      <c r="A112" s="46" t="s">
        <v>16</v>
      </c>
      <c r="B112" s="46" t="s">
        <v>17</v>
      </c>
      <c r="C112" s="29"/>
      <c r="D112" s="29"/>
      <c r="E112" s="47"/>
      <c r="F112" s="29"/>
      <c r="G112" s="9"/>
      <c r="H112" s="72">
        <f t="shared" si="103"/>
        <v>0</v>
      </c>
      <c r="I112" s="48"/>
      <c r="J112" s="46">
        <f>SUM(J86:J111)</f>
        <v>1857</v>
      </c>
      <c r="K112" s="13"/>
      <c r="L112" s="46">
        <f>SUM(L86:L111)</f>
        <v>1337</v>
      </c>
      <c r="M112" s="82"/>
      <c r="N112" s="49"/>
      <c r="O112" s="50"/>
      <c r="P112" s="48"/>
      <c r="Q112" s="49"/>
      <c r="R112" s="49"/>
      <c r="S112" s="49"/>
      <c r="T112" s="49"/>
      <c r="U112" s="49"/>
      <c r="V112" s="46">
        <f>SUM(V86:V111)</f>
        <v>0</v>
      </c>
      <c r="W112" s="46">
        <f>SUM(W86:W111)</f>
        <v>0</v>
      </c>
      <c r="X112" s="46">
        <f>SUM(X86:X111)</f>
        <v>0</v>
      </c>
      <c r="Y112" s="12">
        <f t="shared" si="102"/>
        <v>0</v>
      </c>
    </row>
    <row r="113" spans="1:25" ht="28.5" x14ac:dyDescent="0.25">
      <c r="A113" s="22" t="s">
        <v>39</v>
      </c>
      <c r="B113" s="22" t="s">
        <v>20</v>
      </c>
      <c r="C113" s="22" t="s">
        <v>105</v>
      </c>
      <c r="E113" s="32"/>
      <c r="F113" s="28"/>
      <c r="G113" s="2"/>
      <c r="H113" s="69">
        <f t="shared" si="103"/>
        <v>0</v>
      </c>
      <c r="I113" s="32"/>
      <c r="J113" s="28">
        <v>775</v>
      </c>
      <c r="K113" s="2">
        <v>1</v>
      </c>
      <c r="L113" s="28">
        <f t="shared" si="104"/>
        <v>775</v>
      </c>
      <c r="M113" s="75"/>
      <c r="N113" s="28"/>
      <c r="O113" s="23"/>
      <c r="P113" s="32"/>
      <c r="Q113" s="28"/>
      <c r="R113" s="28"/>
      <c r="S113" s="28"/>
      <c r="T113" s="28"/>
      <c r="U113" s="28"/>
      <c r="V113" s="28">
        <f t="shared" ref="V113:V116" si="115">P113+R113</f>
        <v>0</v>
      </c>
      <c r="W113" s="28">
        <f t="shared" ref="W113:W116" si="116">Q113+S113</f>
        <v>0</v>
      </c>
      <c r="X113" s="28">
        <f t="shared" ref="X113:X116" si="117">W113*K113</f>
        <v>0</v>
      </c>
      <c r="Y113" s="4">
        <f t="shared" si="102"/>
        <v>0</v>
      </c>
    </row>
    <row r="114" spans="1:25" ht="42.75" x14ac:dyDescent="0.25">
      <c r="A114" s="22" t="s">
        <v>39</v>
      </c>
      <c r="B114" s="22" t="s">
        <v>14</v>
      </c>
      <c r="C114" s="30" t="s">
        <v>97</v>
      </c>
      <c r="D114" s="22" t="s">
        <v>83</v>
      </c>
      <c r="E114" s="32"/>
      <c r="F114" s="28"/>
      <c r="G114" s="2"/>
      <c r="H114" s="69"/>
      <c r="I114" s="32">
        <v>1</v>
      </c>
      <c r="J114" s="28">
        <f>I114*16</f>
        <v>16</v>
      </c>
      <c r="K114" s="2">
        <v>1</v>
      </c>
      <c r="L114" s="28">
        <f t="shared" ref="L114:L115" si="118">J114*K114</f>
        <v>16</v>
      </c>
      <c r="M114" s="75"/>
      <c r="N114" s="28"/>
      <c r="O114" s="23"/>
      <c r="P114" s="32"/>
      <c r="Q114" s="28"/>
      <c r="R114" s="28"/>
      <c r="S114" s="28"/>
      <c r="T114" s="28"/>
      <c r="U114" s="28"/>
      <c r="V114" s="28">
        <f t="shared" si="115"/>
        <v>0</v>
      </c>
      <c r="W114" s="28">
        <f t="shared" si="116"/>
        <v>0</v>
      </c>
      <c r="X114" s="28">
        <f t="shared" si="117"/>
        <v>0</v>
      </c>
      <c r="Y114" s="4">
        <f t="shared" ref="Y114:Y115" si="119">W114/J114</f>
        <v>0</v>
      </c>
    </row>
    <row r="115" spans="1:25" ht="60" x14ac:dyDescent="0.25">
      <c r="A115" s="22" t="s">
        <v>39</v>
      </c>
      <c r="B115" s="22" t="s">
        <v>14</v>
      </c>
      <c r="C115" s="14" t="s">
        <v>98</v>
      </c>
      <c r="D115" s="22" t="s">
        <v>83</v>
      </c>
      <c r="E115" s="32"/>
      <c r="F115" s="28"/>
      <c r="G115" s="2"/>
      <c r="H115" s="69"/>
      <c r="I115" s="32">
        <v>1</v>
      </c>
      <c r="J115" s="28">
        <f>I115*(32+48)</f>
        <v>80</v>
      </c>
      <c r="K115" s="2">
        <v>1</v>
      </c>
      <c r="L115" s="28">
        <f t="shared" si="118"/>
        <v>80</v>
      </c>
      <c r="M115" s="75"/>
      <c r="N115" s="28"/>
      <c r="O115" s="23"/>
      <c r="P115" s="32"/>
      <c r="Q115" s="28"/>
      <c r="R115" s="28"/>
      <c r="S115" s="28"/>
      <c r="T115" s="28"/>
      <c r="U115" s="28"/>
      <c r="V115" s="28">
        <f t="shared" si="115"/>
        <v>0</v>
      </c>
      <c r="W115" s="28">
        <f t="shared" si="116"/>
        <v>0</v>
      </c>
      <c r="X115" s="28">
        <f t="shared" si="117"/>
        <v>0</v>
      </c>
      <c r="Y115" s="4">
        <f t="shared" si="119"/>
        <v>0</v>
      </c>
    </row>
    <row r="116" spans="1:25" ht="29.25" thickBot="1" x14ac:dyDescent="0.3">
      <c r="A116" s="25" t="s">
        <v>39</v>
      </c>
      <c r="B116" s="25" t="s">
        <v>14</v>
      </c>
      <c r="C116" s="62" t="s">
        <v>96</v>
      </c>
      <c r="D116" s="25" t="s">
        <v>83</v>
      </c>
      <c r="E116" s="38"/>
      <c r="F116" s="25"/>
      <c r="G116" s="10">
        <v>1</v>
      </c>
      <c r="H116" s="70">
        <f t="shared" si="103"/>
        <v>0</v>
      </c>
      <c r="I116" s="38"/>
      <c r="J116" s="25"/>
      <c r="K116" s="10">
        <v>1</v>
      </c>
      <c r="L116" s="25">
        <f t="shared" si="104"/>
        <v>0</v>
      </c>
      <c r="M116" s="80"/>
      <c r="N116" s="25"/>
      <c r="O116" s="39"/>
      <c r="P116" s="38"/>
      <c r="Q116" s="25"/>
      <c r="R116" s="25"/>
      <c r="S116" s="25"/>
      <c r="T116" s="25"/>
      <c r="U116" s="25"/>
      <c r="V116" s="25">
        <f t="shared" si="115"/>
        <v>0</v>
      </c>
      <c r="W116" s="25">
        <f t="shared" si="116"/>
        <v>0</v>
      </c>
      <c r="X116" s="25">
        <f t="shared" si="117"/>
        <v>0</v>
      </c>
      <c r="Y116" s="11" t="e">
        <f t="shared" si="102"/>
        <v>#DIV/0!</v>
      </c>
    </row>
    <row r="117" spans="1:25" ht="15.75" thickTop="1" thickBot="1" x14ac:dyDescent="0.3">
      <c r="A117" s="29" t="s">
        <v>40</v>
      </c>
      <c r="B117" s="29" t="s">
        <v>17</v>
      </c>
      <c r="C117" s="29"/>
      <c r="D117" s="29"/>
      <c r="E117" s="47"/>
      <c r="F117" s="29"/>
      <c r="G117" s="9"/>
      <c r="H117" s="72"/>
      <c r="I117" s="48"/>
      <c r="J117" s="46">
        <f>SUM(J113:J116)</f>
        <v>871</v>
      </c>
      <c r="K117" s="13"/>
      <c r="L117" s="46">
        <f>SUM(L113:L116)</f>
        <v>871</v>
      </c>
      <c r="M117" s="82"/>
      <c r="N117" s="49"/>
      <c r="O117" s="50"/>
      <c r="P117" s="48"/>
      <c r="Q117" s="49"/>
      <c r="R117" s="49"/>
      <c r="S117" s="49"/>
      <c r="T117" s="49"/>
      <c r="U117" s="49"/>
      <c r="V117" s="46">
        <f>SUM(V113:V116)</f>
        <v>0</v>
      </c>
      <c r="W117" s="46">
        <f>SUM(W113:W116)</f>
        <v>0</v>
      </c>
      <c r="X117" s="46">
        <f>SUM(X113:X116)</f>
        <v>0</v>
      </c>
      <c r="Y117" s="12"/>
    </row>
    <row r="118" spans="1:25" ht="105" x14ac:dyDescent="0.25">
      <c r="A118" s="22" t="s">
        <v>20</v>
      </c>
      <c r="B118" s="22" t="s">
        <v>20</v>
      </c>
      <c r="C118" s="22" t="s">
        <v>44</v>
      </c>
      <c r="D118" s="22" t="s">
        <v>45</v>
      </c>
      <c r="E118" s="32"/>
      <c r="F118" s="28"/>
      <c r="G118" s="2"/>
      <c r="H118" s="69">
        <f t="shared" si="103"/>
        <v>0</v>
      </c>
      <c r="I118" s="32"/>
      <c r="J118" s="28">
        <v>1816</v>
      </c>
      <c r="K118" s="2">
        <v>0</v>
      </c>
      <c r="L118" s="28">
        <f t="shared" si="104"/>
        <v>0</v>
      </c>
      <c r="M118" s="75" t="s">
        <v>46</v>
      </c>
      <c r="N118" s="28" t="s">
        <v>46</v>
      </c>
      <c r="O118" s="96" t="s">
        <v>295</v>
      </c>
      <c r="P118" s="32"/>
      <c r="Q118" s="28"/>
      <c r="R118" s="28"/>
      <c r="S118" s="28"/>
      <c r="T118" s="28"/>
      <c r="U118" s="28"/>
      <c r="V118" s="28">
        <f t="shared" si="105"/>
        <v>0</v>
      </c>
      <c r="W118" s="28">
        <f t="shared" si="106"/>
        <v>0</v>
      </c>
      <c r="X118" s="28">
        <f t="shared" si="101"/>
        <v>0</v>
      </c>
      <c r="Y118" s="4">
        <f t="shared" si="102"/>
        <v>0</v>
      </c>
    </row>
    <row r="119" spans="1:25" ht="99.75" x14ac:dyDescent="0.25">
      <c r="A119" s="22" t="s">
        <v>20</v>
      </c>
      <c r="B119" s="22" t="s">
        <v>20</v>
      </c>
      <c r="C119" s="22" t="s">
        <v>164</v>
      </c>
      <c r="D119" s="22" t="s">
        <v>45</v>
      </c>
      <c r="E119" s="32"/>
      <c r="F119" s="28"/>
      <c r="G119" s="2"/>
      <c r="H119" s="69">
        <f t="shared" si="103"/>
        <v>0</v>
      </c>
      <c r="I119" s="32"/>
      <c r="J119" s="28">
        <v>1060</v>
      </c>
      <c r="K119" s="2">
        <v>0</v>
      </c>
      <c r="L119" s="28">
        <f t="shared" si="104"/>
        <v>0</v>
      </c>
      <c r="M119" s="75"/>
      <c r="N119" s="28"/>
      <c r="O119" s="23"/>
      <c r="P119" s="32"/>
      <c r="Q119" s="28"/>
      <c r="R119" s="28"/>
      <c r="S119" s="28"/>
      <c r="T119" s="28"/>
      <c r="U119" s="28"/>
      <c r="V119" s="28">
        <f t="shared" si="105"/>
        <v>0</v>
      </c>
      <c r="W119" s="28">
        <f t="shared" si="106"/>
        <v>0</v>
      </c>
      <c r="X119" s="28">
        <f t="shared" si="101"/>
        <v>0</v>
      </c>
      <c r="Y119" s="4">
        <f t="shared" si="102"/>
        <v>0</v>
      </c>
    </row>
    <row r="120" spans="1:25" thickBot="1" x14ac:dyDescent="0.3">
      <c r="A120" s="25" t="s">
        <v>20</v>
      </c>
      <c r="B120" s="25"/>
      <c r="C120" s="25"/>
      <c r="D120" s="25"/>
      <c r="E120" s="38"/>
      <c r="F120" s="25"/>
      <c r="G120" s="10"/>
      <c r="H120" s="70">
        <f t="shared" si="103"/>
        <v>0</v>
      </c>
      <c r="I120" s="38"/>
      <c r="J120" s="25"/>
      <c r="K120" s="2">
        <v>0</v>
      </c>
      <c r="L120" s="25">
        <f t="shared" si="104"/>
        <v>0</v>
      </c>
      <c r="M120" s="80"/>
      <c r="N120" s="25"/>
      <c r="O120" s="39"/>
      <c r="P120" s="38"/>
      <c r="Q120" s="25"/>
      <c r="R120" s="25"/>
      <c r="S120" s="25"/>
      <c r="T120" s="25"/>
      <c r="U120" s="25"/>
      <c r="V120" s="25">
        <f t="shared" si="105"/>
        <v>0</v>
      </c>
      <c r="W120" s="25">
        <f t="shared" si="106"/>
        <v>0</v>
      </c>
      <c r="X120" s="25">
        <f t="shared" si="101"/>
        <v>0</v>
      </c>
      <c r="Y120" s="11" t="e">
        <f t="shared" si="102"/>
        <v>#DIV/0!</v>
      </c>
    </row>
    <row r="121" spans="1:25" ht="15.75" thickTop="1" thickBot="1" x14ac:dyDescent="0.3">
      <c r="A121" s="46" t="s">
        <v>20</v>
      </c>
      <c r="B121" s="46" t="s">
        <v>17</v>
      </c>
      <c r="C121" s="29"/>
      <c r="D121" s="29"/>
      <c r="E121" s="47"/>
      <c r="F121" s="29"/>
      <c r="G121" s="9"/>
      <c r="H121" s="72">
        <f t="shared" si="103"/>
        <v>0</v>
      </c>
      <c r="I121" s="47"/>
      <c r="J121" s="46">
        <f>SUM(J118:J120)</f>
        <v>2876</v>
      </c>
      <c r="K121" s="9"/>
      <c r="L121" s="46">
        <f>SUM(L118:L120)</f>
        <v>0</v>
      </c>
      <c r="M121" s="82"/>
      <c r="N121" s="49"/>
      <c r="O121" s="50"/>
      <c r="P121" s="48"/>
      <c r="Q121" s="49"/>
      <c r="R121" s="49"/>
      <c r="S121" s="49"/>
      <c r="T121" s="49"/>
      <c r="U121" s="49"/>
      <c r="V121" s="46">
        <f>SUM(V118:V120)</f>
        <v>0</v>
      </c>
      <c r="W121" s="46">
        <f>SUM(W118:W120)</f>
        <v>0</v>
      </c>
      <c r="X121" s="46">
        <f>SUM(X118:X120)</f>
        <v>0</v>
      </c>
      <c r="Y121" s="12"/>
    </row>
    <row r="122" spans="1:25" ht="14.25" x14ac:dyDescent="0.25">
      <c r="A122" s="22" t="s">
        <v>18</v>
      </c>
      <c r="B122" s="22" t="s">
        <v>19</v>
      </c>
      <c r="C122" s="22" t="s">
        <v>47</v>
      </c>
      <c r="D122" s="22" t="s">
        <v>45</v>
      </c>
      <c r="E122" s="32"/>
      <c r="F122" s="28"/>
      <c r="G122" s="2"/>
      <c r="H122" s="69">
        <f t="shared" si="103"/>
        <v>0</v>
      </c>
      <c r="I122" s="32"/>
      <c r="J122" s="28">
        <v>500</v>
      </c>
      <c r="K122" s="5">
        <f>$B$136</f>
        <v>0.67536564381990249</v>
      </c>
      <c r="L122" s="67">
        <f>ROUND(J122*K122,1)</f>
        <v>337.7</v>
      </c>
      <c r="M122" s="75"/>
      <c r="N122" s="28"/>
      <c r="O122" s="23"/>
      <c r="P122" s="32"/>
      <c r="Q122" s="28"/>
      <c r="R122" s="28"/>
      <c r="S122" s="28"/>
      <c r="T122" s="28"/>
      <c r="U122" s="28"/>
      <c r="V122" s="28">
        <f t="shared" ref="V122:V125" si="120">P122+R122</f>
        <v>0</v>
      </c>
      <c r="W122" s="28">
        <f t="shared" ref="W122:W125" si="121">Q122+S122</f>
        <v>0</v>
      </c>
      <c r="X122" s="28">
        <f t="shared" ref="X122:X125" si="122">W122*K122</f>
        <v>0</v>
      </c>
      <c r="Y122" s="51">
        <f t="shared" ref="Y122:Y125" si="123">W122/J122</f>
        <v>0</v>
      </c>
    </row>
    <row r="123" spans="1:25" ht="28.5" x14ac:dyDescent="0.25">
      <c r="A123" s="22" t="s">
        <v>18</v>
      </c>
      <c r="B123" s="30" t="s">
        <v>19</v>
      </c>
      <c r="C123" s="22" t="s">
        <v>23</v>
      </c>
      <c r="D123" s="22" t="s">
        <v>45</v>
      </c>
      <c r="E123" s="32"/>
      <c r="F123" s="28"/>
      <c r="G123" s="2"/>
      <c r="H123" s="69">
        <f t="shared" si="103"/>
        <v>0</v>
      </c>
      <c r="I123" s="32"/>
      <c r="J123" s="28">
        <v>47</v>
      </c>
      <c r="K123" s="5">
        <f>$B$136</f>
        <v>0.67536564381990249</v>
      </c>
      <c r="L123" s="67">
        <f t="shared" ref="L123:L128" si="124">ROUND(J123*K123,1)</f>
        <v>31.7</v>
      </c>
      <c r="M123" s="75"/>
      <c r="N123" s="28"/>
      <c r="O123" s="23"/>
      <c r="P123" s="32"/>
      <c r="Q123" s="28"/>
      <c r="R123" s="28"/>
      <c r="S123" s="28"/>
      <c r="T123" s="28"/>
      <c r="U123" s="28"/>
      <c r="V123" s="28">
        <f t="shared" si="120"/>
        <v>0</v>
      </c>
      <c r="W123" s="28">
        <f t="shared" si="121"/>
        <v>0</v>
      </c>
      <c r="X123" s="28">
        <f t="shared" si="122"/>
        <v>0</v>
      </c>
      <c r="Y123" s="51">
        <f t="shared" si="123"/>
        <v>0</v>
      </c>
    </row>
    <row r="124" spans="1:25" ht="14.25" x14ac:dyDescent="0.25">
      <c r="A124" s="30" t="s">
        <v>18</v>
      </c>
      <c r="B124" s="30" t="s">
        <v>19</v>
      </c>
      <c r="C124" s="19" t="s">
        <v>24</v>
      </c>
      <c r="D124" s="22" t="s">
        <v>45</v>
      </c>
      <c r="E124" s="32"/>
      <c r="F124" s="28"/>
      <c r="G124" s="2"/>
      <c r="H124" s="69">
        <f t="shared" si="103"/>
        <v>0</v>
      </c>
      <c r="I124" s="32"/>
      <c r="J124" s="28"/>
      <c r="K124" s="5">
        <f>$B$136</f>
        <v>0.67536564381990249</v>
      </c>
      <c r="L124" s="53">
        <f t="shared" si="124"/>
        <v>0</v>
      </c>
      <c r="M124" s="75"/>
      <c r="N124" s="28"/>
      <c r="O124" s="23"/>
      <c r="P124" s="32"/>
      <c r="Q124" s="28"/>
      <c r="R124" s="28"/>
      <c r="S124" s="28"/>
      <c r="T124" s="28"/>
      <c r="U124" s="28"/>
      <c r="V124" s="28">
        <f t="shared" si="120"/>
        <v>0</v>
      </c>
      <c r="W124" s="28">
        <f t="shared" si="121"/>
        <v>0</v>
      </c>
      <c r="X124" s="28">
        <f t="shared" si="122"/>
        <v>0</v>
      </c>
      <c r="Y124" s="23" t="e">
        <f t="shared" si="123"/>
        <v>#DIV/0!</v>
      </c>
    </row>
    <row r="125" spans="1:25" ht="30" x14ac:dyDescent="0.25">
      <c r="A125" s="28" t="s">
        <v>18</v>
      </c>
      <c r="B125" s="28" t="s">
        <v>20</v>
      </c>
      <c r="C125" s="28" t="s">
        <v>107</v>
      </c>
      <c r="D125" s="23" t="s">
        <v>108</v>
      </c>
      <c r="E125" s="32"/>
      <c r="F125" s="28"/>
      <c r="G125" s="2"/>
      <c r="H125" s="69">
        <f t="shared" si="103"/>
        <v>0</v>
      </c>
      <c r="I125" s="32">
        <v>10</v>
      </c>
      <c r="J125" s="44">
        <f>I125*8</f>
        <v>80</v>
      </c>
      <c r="K125" s="5">
        <f>$B$136</f>
        <v>0.67536564381990249</v>
      </c>
      <c r="L125" s="53">
        <f t="shared" si="124"/>
        <v>54</v>
      </c>
      <c r="M125" s="75"/>
      <c r="N125" s="28"/>
      <c r="O125" s="23"/>
      <c r="P125" s="32"/>
      <c r="Q125" s="28"/>
      <c r="R125" s="28"/>
      <c r="S125" s="28"/>
      <c r="T125" s="28"/>
      <c r="U125" s="28"/>
      <c r="V125" s="28">
        <f t="shared" si="120"/>
        <v>0</v>
      </c>
      <c r="W125" s="28">
        <f t="shared" si="121"/>
        <v>0</v>
      </c>
      <c r="X125" s="28">
        <f t="shared" si="122"/>
        <v>0</v>
      </c>
      <c r="Y125" s="23">
        <f t="shared" si="123"/>
        <v>0</v>
      </c>
    </row>
    <row r="126" spans="1:25" ht="42.75" x14ac:dyDescent="0.25">
      <c r="A126" s="22" t="s">
        <v>18</v>
      </c>
      <c r="B126" s="22" t="s">
        <v>14</v>
      </c>
      <c r="C126" s="30" t="s">
        <v>97</v>
      </c>
      <c r="D126" s="22" t="s">
        <v>106</v>
      </c>
      <c r="E126" s="32"/>
      <c r="F126" s="28"/>
      <c r="G126" s="2"/>
      <c r="H126" s="69">
        <f t="shared" si="103"/>
        <v>0</v>
      </c>
      <c r="I126" s="32">
        <v>1</v>
      </c>
      <c r="J126" s="28">
        <f>I126*16</f>
        <v>16</v>
      </c>
      <c r="K126" s="5">
        <f>$B$136</f>
        <v>0.67536564381990249</v>
      </c>
      <c r="L126" s="28">
        <f t="shared" si="124"/>
        <v>10.8</v>
      </c>
      <c r="M126" s="75"/>
      <c r="N126" s="28"/>
      <c r="O126" s="23"/>
      <c r="P126" s="28"/>
      <c r="Q126" s="28"/>
      <c r="R126" s="28"/>
      <c r="S126" s="28"/>
      <c r="T126" s="28"/>
      <c r="U126" s="28"/>
      <c r="V126" s="28">
        <f t="shared" ref="V126:V128" si="125">P126+R126</f>
        <v>0</v>
      </c>
      <c r="W126" s="28">
        <f t="shared" ref="W126:W128" si="126">Q126+S126</f>
        <v>0</v>
      </c>
      <c r="X126" s="28">
        <f t="shared" ref="X126:X128" si="127">W126*K126</f>
        <v>0</v>
      </c>
      <c r="Y126" s="4">
        <f t="shared" ref="Y126:Y128" si="128">W126/J126</f>
        <v>0</v>
      </c>
    </row>
    <row r="127" spans="1:25" ht="60" x14ac:dyDescent="0.25">
      <c r="A127" s="22" t="s">
        <v>18</v>
      </c>
      <c r="B127" s="22" t="s">
        <v>14</v>
      </c>
      <c r="C127" s="14" t="s">
        <v>98</v>
      </c>
      <c r="D127" s="22" t="s">
        <v>106</v>
      </c>
      <c r="E127" s="32"/>
      <c r="F127" s="28"/>
      <c r="G127" s="2"/>
      <c r="H127" s="69">
        <f t="shared" si="103"/>
        <v>0</v>
      </c>
      <c r="I127" s="32">
        <v>1</v>
      </c>
      <c r="J127" s="28">
        <f>16+32</f>
        <v>48</v>
      </c>
      <c r="K127" s="2">
        <v>1</v>
      </c>
      <c r="L127" s="28">
        <f t="shared" si="124"/>
        <v>48</v>
      </c>
      <c r="M127" s="75"/>
      <c r="N127" s="28"/>
      <c r="O127" s="23"/>
      <c r="P127" s="32"/>
      <c r="Q127" s="28"/>
      <c r="R127" s="28"/>
      <c r="S127" s="28"/>
      <c r="T127" s="28"/>
      <c r="U127" s="28"/>
      <c r="V127" s="28">
        <f t="shared" si="125"/>
        <v>0</v>
      </c>
      <c r="W127" s="28">
        <f t="shared" si="126"/>
        <v>0</v>
      </c>
      <c r="X127" s="28">
        <f t="shared" si="127"/>
        <v>0</v>
      </c>
      <c r="Y127" s="4">
        <f t="shared" si="128"/>
        <v>0</v>
      </c>
    </row>
    <row r="128" spans="1:25" ht="29.25" thickBot="1" x14ac:dyDescent="0.3">
      <c r="A128" s="25" t="s">
        <v>18</v>
      </c>
      <c r="B128" s="25" t="s">
        <v>14</v>
      </c>
      <c r="C128" s="62" t="s">
        <v>96</v>
      </c>
      <c r="D128" s="25" t="s">
        <v>106</v>
      </c>
      <c r="E128" s="38"/>
      <c r="F128" s="25"/>
      <c r="G128" s="10">
        <v>1</v>
      </c>
      <c r="H128" s="70">
        <f t="shared" ref="H128" si="129">F128*G128</f>
        <v>0</v>
      </c>
      <c r="I128" s="38"/>
      <c r="J128" s="25"/>
      <c r="K128" s="60">
        <f>$B$136</f>
        <v>0.67536564381990249</v>
      </c>
      <c r="L128" s="25">
        <f t="shared" si="124"/>
        <v>0</v>
      </c>
      <c r="M128" s="80"/>
      <c r="N128" s="25"/>
      <c r="O128" s="39"/>
      <c r="P128" s="38"/>
      <c r="Q128" s="25"/>
      <c r="R128" s="25"/>
      <c r="S128" s="25"/>
      <c r="T128" s="25"/>
      <c r="U128" s="25"/>
      <c r="V128" s="25">
        <f t="shared" si="125"/>
        <v>0</v>
      </c>
      <c r="W128" s="25">
        <f t="shared" si="126"/>
        <v>0</v>
      </c>
      <c r="X128" s="25">
        <f t="shared" si="127"/>
        <v>0</v>
      </c>
      <c r="Y128" s="11" t="e">
        <f t="shared" si="128"/>
        <v>#DIV/0!</v>
      </c>
    </row>
    <row r="129" spans="1:25" ht="15.75" thickTop="1" thickBot="1" x14ac:dyDescent="0.3">
      <c r="A129" s="49" t="s">
        <v>53</v>
      </c>
      <c r="B129" s="49" t="s">
        <v>17</v>
      </c>
      <c r="C129" s="49"/>
      <c r="D129" s="49"/>
      <c r="E129" s="49"/>
      <c r="F129" s="49"/>
      <c r="G129" s="13"/>
      <c r="H129" s="73"/>
      <c r="I129" s="48"/>
      <c r="J129" s="46">
        <f>SUM(J122:J128)</f>
        <v>691</v>
      </c>
      <c r="K129" s="13"/>
      <c r="L129" s="54">
        <f>SUM(L122:L128)</f>
        <v>482.2</v>
      </c>
      <c r="M129" s="82"/>
      <c r="N129" s="49"/>
      <c r="O129" s="50"/>
      <c r="P129" s="48"/>
      <c r="Q129" s="49"/>
      <c r="R129" s="49"/>
      <c r="S129" s="49"/>
      <c r="T129" s="49"/>
      <c r="U129" s="49"/>
      <c r="V129" s="46">
        <f>SUM(V122:V125)</f>
        <v>0</v>
      </c>
      <c r="W129" s="46">
        <f>SUM(W122:W125)</f>
        <v>0</v>
      </c>
      <c r="X129" s="46">
        <f>SUM(X122:X125)</f>
        <v>0</v>
      </c>
      <c r="Y129" s="12"/>
    </row>
    <row r="130" spans="1:25" s="45" customFormat="1" ht="14.25" x14ac:dyDescent="0.25">
      <c r="C130" s="22"/>
      <c r="H130" s="74"/>
      <c r="M130" s="76"/>
    </row>
    <row r="131" spans="1:25" s="45" customFormat="1" thickBot="1" x14ac:dyDescent="0.3">
      <c r="C131" s="22"/>
      <c r="H131" s="74"/>
      <c r="M131" s="76"/>
    </row>
    <row r="132" spans="1:25" ht="29.25" thickBot="1" x14ac:dyDescent="0.3">
      <c r="A132" s="6" t="s">
        <v>54</v>
      </c>
      <c r="B132" s="7">
        <f>B134/B133</f>
        <v>0.67675753228120517</v>
      </c>
    </row>
    <row r="133" spans="1:25" ht="57" x14ac:dyDescent="0.25">
      <c r="A133" s="22" t="s">
        <v>48</v>
      </c>
      <c r="B133" s="8">
        <f>SUM(J129+J121+J117+J112+J85+J53)</f>
        <v>11152</v>
      </c>
    </row>
    <row r="134" spans="1:25" ht="75" x14ac:dyDescent="0.25">
      <c r="A134" s="22" t="s">
        <v>49</v>
      </c>
      <c r="B134" s="8">
        <f>L129+L121+L117+L112+L85+L53</f>
        <v>7547.2</v>
      </c>
    </row>
    <row r="135" spans="1:25" ht="15.75" thickBot="1" x14ac:dyDescent="0.3"/>
    <row r="136" spans="1:25" ht="30" x14ac:dyDescent="0.25">
      <c r="A136" s="20" t="s">
        <v>55</v>
      </c>
      <c r="B136" s="21">
        <f>B138/B137</f>
        <v>0.67536564381990249</v>
      </c>
    </row>
    <row r="137" spans="1:25" ht="75" x14ac:dyDescent="0.25">
      <c r="A137" s="55" t="s">
        <v>50</v>
      </c>
      <c r="B137" s="56">
        <f>SUM(J121+J117+J112+J85+J53)</f>
        <v>10461</v>
      </c>
    </row>
    <row r="138" spans="1:25" ht="75.75" thickBot="1" x14ac:dyDescent="0.3">
      <c r="A138" s="57" t="s">
        <v>51</v>
      </c>
      <c r="B138" s="58">
        <f>SUM(L121+L117+L112+L85+L53)</f>
        <v>7065</v>
      </c>
    </row>
  </sheetData>
  <mergeCells count="9">
    <mergeCell ref="A1:D1"/>
    <mergeCell ref="P1:Y1"/>
    <mergeCell ref="E1:H1"/>
    <mergeCell ref="E2:H2"/>
    <mergeCell ref="I2:O2"/>
    <mergeCell ref="R2:S2"/>
    <mergeCell ref="I1:O1"/>
    <mergeCell ref="T2:U2"/>
    <mergeCell ref="P2:Q2"/>
  </mergeCells>
  <pageMargins left="0.7" right="0.7" top="0.75" bottom="0.75" header="0.3" footer="0.3"/>
  <pageSetup paperSize="9" orientation="portrait"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Töölehed</vt:lpstr>
      </vt:variant>
      <vt:variant>
        <vt:i4>1</vt:i4>
      </vt:variant>
    </vt:vector>
  </HeadingPairs>
  <TitlesOfParts>
    <vt:vector size="1" baseType="lpstr">
      <vt:lpstr>tegevuskava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KaidoS</dc:creator>
  <cp:lastModifiedBy>Kasutaja</cp:lastModifiedBy>
  <dcterms:created xsi:type="dcterms:W3CDTF">2012-02-03T13:17:40Z</dcterms:created>
  <dcterms:modified xsi:type="dcterms:W3CDTF">2014-11-27T08:55:15Z</dcterms:modified>
</cp:coreProperties>
</file>