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510" windowWidth="15480" windowHeight="9825"/>
  </bookViews>
  <sheets>
    <sheet name="tegevuskava" sheetId="1" r:id="rId1"/>
    <sheet name="koond" sheetId="4" state="hidden" r:id="rId2"/>
    <sheet name="Leht1" sheetId="5" r:id="rId3"/>
  </sheets>
  <definedNames>
    <definedName name="_xlnm.Print_Area" localSheetId="2">Leht1!$A$1:$D$74</definedName>
    <definedName name="_xlnm.Print_Area" localSheetId="0">tegevuskava!$A$2:$J$90</definedName>
  </definedNames>
  <calcPr calcId="145621" iterateDelta="1E-4"/>
</workbook>
</file>

<file path=xl/calcChain.xml><?xml version="1.0" encoding="utf-8"?>
<calcChain xmlns="http://schemas.openxmlformats.org/spreadsheetml/2006/main">
  <c r="H10" i="1" l="1"/>
  <c r="Z2" i="1" l="1"/>
  <c r="F90" i="1"/>
  <c r="F79" i="1"/>
  <c r="U9" i="1" l="1"/>
  <c r="U10" i="1"/>
  <c r="V2" i="1"/>
  <c r="U19" i="1" l="1"/>
  <c r="U20" i="1"/>
  <c r="U21" i="1"/>
  <c r="U22" i="1"/>
  <c r="U23" i="1"/>
  <c r="U24" i="1"/>
  <c r="U25" i="1"/>
  <c r="U14" i="1"/>
  <c r="U15" i="1"/>
  <c r="U16" i="1"/>
  <c r="F45" i="1" l="1"/>
  <c r="F26" i="1" l="1"/>
  <c r="H75" i="1" l="1"/>
  <c r="L63" i="1" l="1"/>
  <c r="L58" i="1"/>
  <c r="D74" i="5"/>
  <c r="D59" i="5" l="1"/>
  <c r="H49" i="1"/>
  <c r="H48" i="1"/>
  <c r="F64" i="1" l="1"/>
  <c r="H56" i="1"/>
  <c r="H55" i="1"/>
  <c r="H54" i="1"/>
  <c r="H27" i="1" l="1"/>
  <c r="H28" i="1"/>
  <c r="H29" i="1"/>
  <c r="H30" i="1"/>
  <c r="H31" i="1"/>
  <c r="H32" i="1"/>
  <c r="H33" i="1"/>
  <c r="H34" i="1"/>
  <c r="H35" i="1"/>
  <c r="H36" i="1"/>
  <c r="H37" i="1"/>
  <c r="H38" i="1"/>
  <c r="H39" i="1"/>
  <c r="H40" i="1"/>
  <c r="H41" i="1"/>
  <c r="H42" i="1"/>
  <c r="H43" i="1"/>
  <c r="H44" i="1"/>
  <c r="H18" i="1"/>
  <c r="H21" i="1" l="1"/>
  <c r="H22" i="1"/>
  <c r="H9" i="1" l="1"/>
  <c r="H58" i="1" l="1"/>
  <c r="H59" i="1"/>
  <c r="H60" i="1"/>
  <c r="H57" i="1"/>
  <c r="H67" i="1" l="1"/>
  <c r="H68" i="1"/>
  <c r="H69" i="1"/>
  <c r="H70" i="1"/>
  <c r="H71" i="1"/>
  <c r="H72" i="1"/>
  <c r="H73" i="1"/>
  <c r="H74" i="1"/>
  <c r="H76" i="1"/>
  <c r="H77" i="1"/>
  <c r="H78" i="1"/>
  <c r="H17" i="1" l="1"/>
  <c r="H19" i="1"/>
  <c r="H20" i="1"/>
  <c r="H23" i="1"/>
  <c r="H24" i="1"/>
  <c r="H25" i="1"/>
  <c r="H14" i="1"/>
  <c r="H15" i="1"/>
  <c r="H16" i="1"/>
  <c r="R66" i="1" l="1"/>
  <c r="T66" i="1" s="1"/>
  <c r="Q66" i="1"/>
  <c r="H66" i="1"/>
  <c r="R10" i="1"/>
  <c r="T10" i="1" s="1"/>
  <c r="Q10" i="1"/>
  <c r="U30" i="1"/>
  <c r="R30" i="1"/>
  <c r="S30" i="1" s="1"/>
  <c r="Q30" i="1"/>
  <c r="U29" i="1"/>
  <c r="R29" i="1"/>
  <c r="S29" i="1" s="1"/>
  <c r="Q29" i="1"/>
  <c r="U33" i="1"/>
  <c r="R33" i="1"/>
  <c r="T33" i="1" s="1"/>
  <c r="Q33" i="1"/>
  <c r="U5" i="1"/>
  <c r="R5" i="1"/>
  <c r="S5" i="1" s="1"/>
  <c r="Q5" i="1"/>
  <c r="H5" i="1"/>
  <c r="S66" i="1" l="1"/>
  <c r="T29" i="1"/>
  <c r="S10" i="1"/>
  <c r="T30" i="1"/>
  <c r="S33" i="1"/>
  <c r="T5" i="1"/>
  <c r="U60" i="1" l="1"/>
  <c r="R60" i="1"/>
  <c r="T60" i="1" s="1"/>
  <c r="Q60" i="1"/>
  <c r="U39" i="1"/>
  <c r="R39" i="1"/>
  <c r="S39" i="1" s="1"/>
  <c r="Q39" i="1"/>
  <c r="U38" i="1"/>
  <c r="R38" i="1"/>
  <c r="T38" i="1" s="1"/>
  <c r="Q38" i="1"/>
  <c r="U13" i="1"/>
  <c r="R13" i="1"/>
  <c r="S13" i="1" s="1"/>
  <c r="Q13" i="1"/>
  <c r="H13" i="1"/>
  <c r="T39" i="1" l="1"/>
  <c r="S60" i="1"/>
  <c r="S38" i="1"/>
  <c r="T13" i="1"/>
  <c r="H88" i="1" l="1"/>
  <c r="Q83" i="1"/>
  <c r="R83" i="1"/>
  <c r="Q84" i="1"/>
  <c r="R84" i="1"/>
  <c r="Q85" i="1"/>
  <c r="R85" i="1"/>
  <c r="Q86" i="1"/>
  <c r="R86" i="1"/>
  <c r="U89" i="1"/>
  <c r="R89" i="1"/>
  <c r="Q89" i="1"/>
  <c r="R88" i="1"/>
  <c r="Q88" i="1"/>
  <c r="R87" i="1"/>
  <c r="Q87" i="1"/>
  <c r="U87" i="1" l="1"/>
  <c r="T88" i="1"/>
  <c r="T86" i="1"/>
  <c r="T85" i="1"/>
  <c r="T84" i="1"/>
  <c r="T83" i="1"/>
  <c r="T87" i="1"/>
  <c r="T89" i="1"/>
  <c r="U88" i="1"/>
  <c r="Q78" i="1" l="1"/>
  <c r="R78" i="1"/>
  <c r="T78" i="1" s="1"/>
  <c r="U78" i="1"/>
  <c r="R77" i="1"/>
  <c r="Q77" i="1"/>
  <c r="R76" i="1"/>
  <c r="Q76" i="1"/>
  <c r="U76" i="1"/>
  <c r="H63" i="1"/>
  <c r="Q63" i="1"/>
  <c r="R63" i="1"/>
  <c r="S63" i="1" s="1"/>
  <c r="U63" i="1"/>
  <c r="R62" i="1"/>
  <c r="S62" i="1" s="1"/>
  <c r="Q62" i="1"/>
  <c r="R61" i="1"/>
  <c r="S61" i="1" s="1"/>
  <c r="Q61" i="1"/>
  <c r="U61" i="1"/>
  <c r="R24" i="1"/>
  <c r="S24" i="1" s="1"/>
  <c r="Q24" i="1"/>
  <c r="U44" i="1"/>
  <c r="R44" i="1"/>
  <c r="T44" i="1" s="1"/>
  <c r="Q44" i="1"/>
  <c r="R43" i="1"/>
  <c r="Q43" i="1"/>
  <c r="R42" i="1"/>
  <c r="S42" i="1" s="1"/>
  <c r="Q42" i="1"/>
  <c r="U42" i="1"/>
  <c r="Q22" i="1"/>
  <c r="R22" i="1"/>
  <c r="S22" i="1" s="1"/>
  <c r="Q23" i="1"/>
  <c r="R23" i="1"/>
  <c r="T76" i="1" l="1"/>
  <c r="S78" i="1"/>
  <c r="S76" i="1"/>
  <c r="T77" i="1"/>
  <c r="U77" i="1"/>
  <c r="S77" i="1"/>
  <c r="T63" i="1"/>
  <c r="H61" i="1"/>
  <c r="T61" i="1"/>
  <c r="T62" i="1"/>
  <c r="U62" i="1"/>
  <c r="H62" i="1"/>
  <c r="U43" i="1"/>
  <c r="T24" i="1"/>
  <c r="T42" i="1"/>
  <c r="T43" i="1"/>
  <c r="S44" i="1"/>
  <c r="S43" i="1"/>
  <c r="T22" i="1"/>
  <c r="T23" i="1"/>
  <c r="S23" i="1"/>
  <c r="R90" i="1" l="1"/>
  <c r="Q90" i="1"/>
  <c r="G6" i="4"/>
  <c r="F6" i="4"/>
  <c r="E6" i="4"/>
  <c r="D6" i="4"/>
  <c r="C6" i="4"/>
  <c r="B6" i="4"/>
  <c r="G5" i="4"/>
  <c r="F5" i="4"/>
  <c r="E5" i="4"/>
  <c r="D5" i="4"/>
  <c r="C5" i="4"/>
  <c r="B5" i="4"/>
  <c r="G4" i="4"/>
  <c r="F4" i="4"/>
  <c r="E4" i="4"/>
  <c r="D4" i="4"/>
  <c r="C4" i="4"/>
  <c r="B4" i="4"/>
  <c r="G3" i="4"/>
  <c r="F3" i="4"/>
  <c r="E3" i="4"/>
  <c r="D3" i="4"/>
  <c r="C3" i="4"/>
  <c r="B3" i="4"/>
  <c r="G2" i="4"/>
  <c r="F2" i="4"/>
  <c r="E2" i="4"/>
  <c r="D2" i="4"/>
  <c r="C2" i="4"/>
  <c r="B2" i="4"/>
  <c r="G1" i="4"/>
  <c r="F1" i="4"/>
  <c r="E1" i="4"/>
  <c r="D1" i="4"/>
  <c r="C1" i="4"/>
  <c r="B1" i="4"/>
  <c r="Q65" i="1"/>
  <c r="R65" i="1"/>
  <c r="C7" i="4"/>
  <c r="D7" i="4"/>
  <c r="E7" i="4"/>
  <c r="F7" i="4"/>
  <c r="G7" i="4"/>
  <c r="B7" i="4"/>
  <c r="R79" i="1" l="1"/>
  <c r="Q79" i="1"/>
  <c r="H7" i="4"/>
  <c r="H6" i="4"/>
  <c r="S65" i="1"/>
  <c r="T65" i="1"/>
  <c r="H2" i="4"/>
  <c r="H3" i="4"/>
  <c r="H4" i="4"/>
  <c r="H5" i="4"/>
  <c r="E8" i="4"/>
  <c r="C8" i="4"/>
  <c r="B8" i="4"/>
  <c r="F8" i="4"/>
  <c r="D8" i="4"/>
  <c r="G8" i="4"/>
  <c r="H65" i="1"/>
  <c r="H79" i="1" s="1"/>
  <c r="U4" i="1"/>
  <c r="U6" i="1"/>
  <c r="U7" i="1"/>
  <c r="U8" i="1"/>
  <c r="U11" i="1"/>
  <c r="U12" i="1"/>
  <c r="U27" i="1"/>
  <c r="U28" i="1"/>
  <c r="U31" i="1"/>
  <c r="U32" i="1"/>
  <c r="U37" i="1"/>
  <c r="U46" i="1"/>
  <c r="U47" i="1"/>
  <c r="U50" i="1"/>
  <c r="U51" i="1"/>
  <c r="U52" i="1"/>
  <c r="U53" i="1"/>
  <c r="U80" i="1"/>
  <c r="U81" i="1"/>
  <c r="U83" i="1"/>
  <c r="U84" i="1"/>
  <c r="U85" i="1"/>
  <c r="U86" i="1"/>
  <c r="S79" i="1" l="1"/>
  <c r="B98" i="1"/>
  <c r="H4" i="1"/>
  <c r="H6" i="1"/>
  <c r="H7" i="1"/>
  <c r="H8" i="1"/>
  <c r="H11" i="1"/>
  <c r="H12" i="1"/>
  <c r="H46" i="1"/>
  <c r="H47" i="1"/>
  <c r="H50" i="1"/>
  <c r="H51" i="1"/>
  <c r="H52" i="1"/>
  <c r="H53" i="1"/>
  <c r="H80" i="1"/>
  <c r="H81" i="1"/>
  <c r="H45" i="1" l="1"/>
  <c r="H82" i="1"/>
  <c r="H64" i="1"/>
  <c r="Q4" i="1"/>
  <c r="Q6" i="1"/>
  <c r="Q7" i="1"/>
  <c r="Q8" i="1"/>
  <c r="Q11" i="1"/>
  <c r="Q12" i="1"/>
  <c r="Q25" i="1"/>
  <c r="Q27" i="1"/>
  <c r="Q28" i="1"/>
  <c r="Q31" i="1"/>
  <c r="Q32" i="1"/>
  <c r="Q37" i="1"/>
  <c r="Q46" i="1"/>
  <c r="Q47" i="1"/>
  <c r="Q50" i="1"/>
  <c r="Q51" i="1"/>
  <c r="Q52" i="1"/>
  <c r="Q53" i="1"/>
  <c r="Q80" i="1"/>
  <c r="Q81" i="1"/>
  <c r="R4" i="1"/>
  <c r="T4" i="1" s="1"/>
  <c r="R6" i="1"/>
  <c r="S6" i="1" s="1"/>
  <c r="R7" i="1"/>
  <c r="T7" i="1" s="1"/>
  <c r="R8" i="1"/>
  <c r="S8" i="1" s="1"/>
  <c r="R11" i="1"/>
  <c r="T11" i="1" s="1"/>
  <c r="R12" i="1"/>
  <c r="S12" i="1" s="1"/>
  <c r="R25" i="1"/>
  <c r="S25" i="1" s="1"/>
  <c r="R27" i="1"/>
  <c r="T27" i="1" s="1"/>
  <c r="R28" i="1"/>
  <c r="T28" i="1" s="1"/>
  <c r="R31" i="1"/>
  <c r="S31" i="1" s="1"/>
  <c r="R32" i="1"/>
  <c r="T32" i="1" s="1"/>
  <c r="R37" i="1"/>
  <c r="S37" i="1" s="1"/>
  <c r="R46" i="1"/>
  <c r="S46" i="1" s="1"/>
  <c r="R47" i="1"/>
  <c r="S47" i="1" s="1"/>
  <c r="R50" i="1"/>
  <c r="S50" i="1" s="1"/>
  <c r="R51" i="1"/>
  <c r="S51" i="1" s="1"/>
  <c r="R52" i="1"/>
  <c r="S52" i="1" s="1"/>
  <c r="R53" i="1"/>
  <c r="T53" i="1" s="1"/>
  <c r="R80" i="1"/>
  <c r="R81" i="1"/>
  <c r="T81" i="1" s="1"/>
  <c r="H26" i="1"/>
  <c r="Q45" i="1" l="1"/>
  <c r="R45" i="1"/>
  <c r="S80" i="1"/>
  <c r="R82" i="1"/>
  <c r="Q64" i="1"/>
  <c r="R26" i="1"/>
  <c r="Q82" i="1"/>
  <c r="R64" i="1"/>
  <c r="T64" i="1" s="1"/>
  <c r="Q26" i="1"/>
  <c r="B99" i="1"/>
  <c r="B97" i="1" s="1"/>
  <c r="T51" i="1"/>
  <c r="S7" i="1"/>
  <c r="T50" i="1"/>
  <c r="S81" i="1"/>
  <c r="S28" i="1"/>
  <c r="S11" i="1"/>
  <c r="S4" i="1"/>
  <c r="T6" i="1"/>
  <c r="S32" i="1"/>
  <c r="T12" i="1"/>
  <c r="S53" i="1"/>
  <c r="T46" i="1"/>
  <c r="T37" i="1"/>
  <c r="S27" i="1"/>
  <c r="T80" i="1"/>
  <c r="T52" i="1"/>
  <c r="T47" i="1"/>
  <c r="T31" i="1"/>
  <c r="T25" i="1"/>
  <c r="T8" i="1"/>
  <c r="W2" i="1"/>
  <c r="X2" i="1"/>
  <c r="Y2" i="1"/>
  <c r="AA2" i="1"/>
  <c r="G87" i="1" l="1"/>
  <c r="H87" i="1" s="1"/>
  <c r="G89" i="1"/>
  <c r="H89" i="1" s="1"/>
  <c r="S45" i="1"/>
  <c r="S64" i="1"/>
  <c r="S26" i="1"/>
  <c r="S82" i="1"/>
  <c r="G83" i="1"/>
  <c r="G84" i="1"/>
  <c r="G85" i="1"/>
  <c r="G86" i="1"/>
  <c r="B94" i="1"/>
  <c r="H83" i="1" l="1"/>
  <c r="S83" i="1"/>
  <c r="H84" i="1"/>
  <c r="S84" i="1"/>
  <c r="H86" i="1"/>
  <c r="S86" i="1"/>
  <c r="H85" i="1"/>
  <c r="S85" i="1"/>
  <c r="S89" i="1"/>
  <c r="S88" i="1"/>
  <c r="S87" i="1"/>
  <c r="H90" i="1" l="1"/>
  <c r="B95" i="1" s="1"/>
  <c r="B93" i="1" s="1"/>
  <c r="S90" i="1"/>
</calcChain>
</file>

<file path=xl/comments1.xml><?xml version="1.0" encoding="utf-8"?>
<comments xmlns="http://schemas.openxmlformats.org/spreadsheetml/2006/main">
  <authors>
    <author>KaidoS</author>
    <author>Ivika</author>
  </authors>
  <commentList>
    <comment ref="F3" authorId="0">
      <text>
        <r>
          <rPr>
            <b/>
            <sz val="9"/>
            <color indexed="81"/>
            <rFont val="Tahoma"/>
            <family val="2"/>
            <charset val="186"/>
          </rPr>
          <t>KaidoS:</t>
        </r>
        <r>
          <rPr>
            <sz val="9"/>
            <color indexed="81"/>
            <rFont val="Tahoma"/>
            <family val="2"/>
            <charset val="186"/>
          </rPr>
          <t xml:space="preserve">
tunnid on mõnel pool eeltäidetud Suunad-Piirid infoga</t>
        </r>
      </text>
    </comment>
    <comment ref="H3" authorId="0">
      <text>
        <r>
          <rPr>
            <b/>
            <sz val="9"/>
            <color indexed="81"/>
            <rFont val="Tahoma"/>
            <family val="2"/>
            <charset val="186"/>
          </rPr>
          <t>KaidoS:</t>
        </r>
        <r>
          <rPr>
            <sz val="9"/>
            <color indexed="81"/>
            <rFont val="Tahoma"/>
            <family val="2"/>
            <charset val="186"/>
          </rPr>
          <t xml:space="preserve">
kollase kohtades tuleb
valem kindlasti säilitada!</t>
        </r>
      </text>
    </comment>
    <comment ref="C6" authorId="0">
      <text>
        <r>
          <rPr>
            <b/>
            <sz val="9"/>
            <color indexed="81"/>
            <rFont val="Tahoma"/>
            <family val="2"/>
            <charset val="186"/>
          </rPr>
          <t>KaidoS:</t>
        </r>
        <r>
          <rPr>
            <sz val="9"/>
            <color indexed="81"/>
            <rFont val="Tahoma"/>
            <family val="2"/>
            <charset val="186"/>
          </rPr>
          <t xml:space="preserve">
max 2 h projektitaotluste kohta per klient
</t>
        </r>
      </text>
    </comment>
    <comment ref="I13" authorId="1">
      <text>
        <r>
          <rPr>
            <b/>
            <sz val="9"/>
            <color indexed="81"/>
            <rFont val="Tahoma"/>
            <charset val="1"/>
          </rPr>
          <t xml:space="preserve">Ivika: Töö maht on sõltuvuses huvitataud ettevõtjate hulgast.
</t>
        </r>
        <r>
          <rPr>
            <sz val="9"/>
            <color indexed="81"/>
            <rFont val="Tahoma"/>
            <charset val="1"/>
          </rPr>
          <t xml:space="preserve">
</t>
        </r>
      </text>
    </comment>
    <comment ref="U13" authorId="0">
      <text>
        <r>
          <rPr>
            <b/>
            <sz val="9"/>
            <color indexed="81"/>
            <rFont val="Tahoma"/>
            <family val="2"/>
            <charset val="186"/>
          </rPr>
          <t>KaidoS:</t>
        </r>
        <r>
          <rPr>
            <sz val="9"/>
            <color indexed="81"/>
            <rFont val="Tahoma"/>
            <family val="2"/>
            <charset val="186"/>
          </rPr>
          <t xml:space="preserve">
siin peab tulema 0
</t>
        </r>
      </text>
    </comment>
    <comment ref="C22" authorId="0">
      <text>
        <r>
          <rPr>
            <b/>
            <sz val="9"/>
            <color indexed="81"/>
            <rFont val="Tahoma"/>
            <family val="2"/>
            <charset val="186"/>
          </rPr>
          <t>KaidoS:</t>
        </r>
        <r>
          <rPr>
            <sz val="9"/>
            <color indexed="81"/>
            <rFont val="Tahoma"/>
            <family val="2"/>
            <charset val="186"/>
          </rPr>
          <t xml:space="preserve">
MAX 16 h
</t>
        </r>
      </text>
    </comment>
    <comment ref="C24" authorId="0">
      <text>
        <r>
          <rPr>
            <b/>
            <sz val="9"/>
            <color indexed="81"/>
            <rFont val="Tahoma"/>
            <family val="2"/>
            <charset val="186"/>
          </rPr>
          <t>KaidoS:</t>
        </r>
        <r>
          <rPr>
            <sz val="9"/>
            <color indexed="81"/>
            <rFont val="Tahoma"/>
            <family val="2"/>
            <charset val="186"/>
          </rPr>
          <t xml:space="preserve">
Maksimaalselt 1 konsultant per MAK aastas. Paiguta sobivasse valdkonda</t>
        </r>
      </text>
    </comment>
    <comment ref="C25" authorId="0">
      <text>
        <r>
          <rPr>
            <b/>
            <sz val="9"/>
            <color indexed="81"/>
            <rFont val="Tahoma"/>
            <family val="2"/>
            <charset val="186"/>
          </rPr>
          <t xml:space="preserve">KaidoS: NB! uunedus  MAX </t>
        </r>
        <r>
          <rPr>
            <sz val="9"/>
            <color indexed="81"/>
            <rFont val="Tahoma"/>
            <family val="2"/>
            <charset val="186"/>
          </rPr>
          <t>175 tundi BF konsultandi täiskoha kohta aastas senise 10% asemel</t>
        </r>
      </text>
    </comment>
    <comment ref="C42" authorId="0">
      <text>
        <r>
          <rPr>
            <b/>
            <sz val="9"/>
            <color indexed="81"/>
            <rFont val="Tahoma"/>
            <family val="2"/>
            <charset val="186"/>
          </rPr>
          <t>KaidoS:</t>
        </r>
        <r>
          <rPr>
            <sz val="9"/>
            <color indexed="81"/>
            <rFont val="Tahoma"/>
            <family val="2"/>
            <charset val="186"/>
          </rPr>
          <t xml:space="preserve">
MAX 16 h
</t>
        </r>
      </text>
    </comment>
    <comment ref="C44" authorId="0">
      <text>
        <r>
          <rPr>
            <b/>
            <sz val="9"/>
            <color indexed="81"/>
            <rFont val="Tahoma"/>
            <family val="2"/>
            <charset val="186"/>
          </rPr>
          <t xml:space="preserve">KaidoS: NB! uunedus  </t>
        </r>
        <r>
          <rPr>
            <sz val="9"/>
            <color indexed="81"/>
            <rFont val="Tahoma"/>
            <family val="2"/>
            <charset val="186"/>
          </rPr>
          <t>maksimaalselt</t>
        </r>
        <r>
          <rPr>
            <b/>
            <sz val="9"/>
            <color indexed="81"/>
            <rFont val="Tahoma"/>
            <family val="2"/>
            <charset val="186"/>
          </rPr>
          <t xml:space="preserve"> </t>
        </r>
        <r>
          <rPr>
            <sz val="9"/>
            <color indexed="81"/>
            <rFont val="Tahoma"/>
            <family val="2"/>
            <charset val="186"/>
          </rPr>
          <t>175 tundi BF konsultandi täiskoha kohta aastas senise 10% asemel</t>
        </r>
      </text>
    </comment>
    <comment ref="C61" authorId="0">
      <text>
        <r>
          <rPr>
            <b/>
            <sz val="9"/>
            <color indexed="81"/>
            <rFont val="Tahoma"/>
            <family val="2"/>
            <charset val="186"/>
          </rPr>
          <t>KaidoS:</t>
        </r>
        <r>
          <rPr>
            <sz val="9"/>
            <color indexed="81"/>
            <rFont val="Tahoma"/>
            <family val="2"/>
            <charset val="186"/>
          </rPr>
          <t xml:space="preserve">
MAX 16 h
</t>
        </r>
      </text>
    </comment>
    <comment ref="C63" authorId="0">
      <text>
        <r>
          <rPr>
            <b/>
            <sz val="9"/>
            <color indexed="81"/>
            <rFont val="Tahoma"/>
            <family val="2"/>
            <charset val="186"/>
          </rPr>
          <t xml:space="preserve">KaidoS: NB! uunedus  </t>
        </r>
        <r>
          <rPr>
            <sz val="9"/>
            <color indexed="81"/>
            <rFont val="Tahoma"/>
            <family val="2"/>
            <charset val="186"/>
          </rPr>
          <t>maksimaalselt</t>
        </r>
        <r>
          <rPr>
            <b/>
            <sz val="9"/>
            <color indexed="81"/>
            <rFont val="Tahoma"/>
            <family val="2"/>
            <charset val="186"/>
          </rPr>
          <t xml:space="preserve"> </t>
        </r>
        <r>
          <rPr>
            <sz val="9"/>
            <color indexed="81"/>
            <rFont val="Tahoma"/>
            <family val="2"/>
            <charset val="186"/>
          </rPr>
          <t>175 tundi BF konsultandi täiskoha kohta aastas senise 10% asemel</t>
        </r>
      </text>
    </comment>
    <comment ref="C76" authorId="0">
      <text>
        <r>
          <rPr>
            <b/>
            <sz val="9"/>
            <color indexed="81"/>
            <rFont val="Tahoma"/>
            <family val="2"/>
            <charset val="186"/>
          </rPr>
          <t>KaidoS:</t>
        </r>
        <r>
          <rPr>
            <sz val="9"/>
            <color indexed="81"/>
            <rFont val="Tahoma"/>
            <family val="2"/>
            <charset val="186"/>
          </rPr>
          <t xml:space="preserve">
MAX 16 h
</t>
        </r>
      </text>
    </comment>
    <comment ref="C78" authorId="0">
      <text>
        <r>
          <rPr>
            <b/>
            <sz val="9"/>
            <color indexed="81"/>
            <rFont val="Tahoma"/>
            <family val="2"/>
            <charset val="186"/>
          </rPr>
          <t xml:space="preserve">KaidoS: NB! uunedus  </t>
        </r>
        <r>
          <rPr>
            <sz val="9"/>
            <color indexed="81"/>
            <rFont val="Tahoma"/>
            <family val="2"/>
            <charset val="186"/>
          </rPr>
          <t>maksimaalselt</t>
        </r>
        <r>
          <rPr>
            <b/>
            <sz val="9"/>
            <color indexed="81"/>
            <rFont val="Tahoma"/>
            <family val="2"/>
            <charset val="186"/>
          </rPr>
          <t xml:space="preserve"> </t>
        </r>
        <r>
          <rPr>
            <sz val="9"/>
            <color indexed="81"/>
            <rFont val="Tahoma"/>
            <family val="2"/>
            <charset val="186"/>
          </rPr>
          <t>175 tundi BF konsultandi täiskoha kohta aastas senise 10% asemel</t>
        </r>
      </text>
    </comment>
    <comment ref="C83" authorId="0">
      <text>
        <r>
          <rPr>
            <b/>
            <sz val="9"/>
            <color indexed="81"/>
            <rFont val="Tahoma"/>
            <family val="2"/>
            <charset val="186"/>
          </rPr>
          <t>KaidoS:</t>
        </r>
        <r>
          <rPr>
            <sz val="9"/>
            <color indexed="81"/>
            <rFont val="Tahoma"/>
            <family val="2"/>
            <charset val="186"/>
          </rPr>
          <t xml:space="preserve">
Max 900 h. Kui soov rohkem juhtida, siis lisada eraldi real 0%ga
</t>
        </r>
      </text>
    </comment>
    <comment ref="C87" authorId="0">
      <text>
        <r>
          <rPr>
            <b/>
            <sz val="9"/>
            <color indexed="81"/>
            <rFont val="Tahoma"/>
            <family val="2"/>
            <charset val="186"/>
          </rPr>
          <t>KaidoS:</t>
        </r>
        <r>
          <rPr>
            <sz val="9"/>
            <color indexed="81"/>
            <rFont val="Tahoma"/>
            <family val="2"/>
            <charset val="186"/>
          </rPr>
          <t xml:space="preserve">
MAX 16 h
</t>
        </r>
      </text>
    </comment>
    <comment ref="C89" authorId="0">
      <text>
        <r>
          <rPr>
            <b/>
            <sz val="9"/>
            <color indexed="81"/>
            <rFont val="Tahoma"/>
            <family val="2"/>
            <charset val="186"/>
          </rPr>
          <t xml:space="preserve">KaidoS: NB! uunedus  </t>
        </r>
        <r>
          <rPr>
            <sz val="9"/>
            <color indexed="81"/>
            <rFont val="Tahoma"/>
            <family val="2"/>
            <charset val="186"/>
          </rPr>
          <t>maksimaalselt</t>
        </r>
        <r>
          <rPr>
            <b/>
            <sz val="9"/>
            <color indexed="81"/>
            <rFont val="Tahoma"/>
            <family val="2"/>
            <charset val="186"/>
          </rPr>
          <t xml:space="preserve"> </t>
        </r>
        <r>
          <rPr>
            <sz val="9"/>
            <color indexed="81"/>
            <rFont val="Tahoma"/>
            <family val="2"/>
            <charset val="186"/>
          </rPr>
          <t>175 tundi BF konsultandi täiskoha kohta aastas senise 10% asemel</t>
        </r>
      </text>
    </comment>
  </commentList>
</comments>
</file>

<file path=xl/comments2.xml><?xml version="1.0" encoding="utf-8"?>
<comments xmlns="http://schemas.openxmlformats.org/spreadsheetml/2006/main">
  <authors>
    <author>KaidoS</author>
  </authors>
  <commentList>
    <comment ref="B5" authorId="0">
      <text>
        <r>
          <rPr>
            <b/>
            <sz val="9"/>
            <color indexed="81"/>
            <rFont val="Tahoma"/>
            <family val="2"/>
            <charset val="186"/>
          </rPr>
          <t>KaidoS:</t>
        </r>
        <r>
          <rPr>
            <sz val="9"/>
            <color indexed="81"/>
            <rFont val="Tahoma"/>
            <family val="2"/>
            <charset val="186"/>
          </rPr>
          <t xml:space="preserve">
max 2 h projektitaotluste kohta per klient
</t>
        </r>
      </text>
    </comment>
  </commentList>
</comments>
</file>

<file path=xl/sharedStrings.xml><?xml version="1.0" encoding="utf-8"?>
<sst xmlns="http://schemas.openxmlformats.org/spreadsheetml/2006/main" count="765" uniqueCount="388">
  <si>
    <t>Tegevuse nimi</t>
  </si>
  <si>
    <t>ühik</t>
  </si>
  <si>
    <t>ühikute hulk</t>
  </si>
  <si>
    <t>tunde kokku</t>
  </si>
  <si>
    <t>EAS BF%</t>
  </si>
  <si>
    <t>EV</t>
  </si>
  <si>
    <t>valdkond</t>
  </si>
  <si>
    <t>liik</t>
  </si>
  <si>
    <t>NÕU</t>
  </si>
  <si>
    <t>PRO</t>
  </si>
  <si>
    <t>KOOL</t>
  </si>
  <si>
    <t>MTÜ</t>
  </si>
  <si>
    <t>KOV</t>
  </si>
  <si>
    <t>KOKKU</t>
  </si>
  <si>
    <t>TUGI</t>
  </si>
  <si>
    <t>ABI</t>
  </si>
  <si>
    <t>MUU</t>
  </si>
  <si>
    <t>ühikuid tehtud</t>
  </si>
  <si>
    <t>aega kulunud</t>
  </si>
  <si>
    <t>raamatupidamine</t>
  </si>
  <si>
    <t>assisteerimine</t>
  </si>
  <si>
    <t>MIDA mõõdetavat saavutati?</t>
  </si>
  <si>
    <t>Kaasrahastajad, nende panuse suurus,  partnerid jm. lisainfo</t>
  </si>
  <si>
    <t>EAS aega kulunud</t>
  </si>
  <si>
    <t>Ühikuid kokku</t>
  </si>
  <si>
    <t>Aega kokku</t>
  </si>
  <si>
    <t>Aja % planeeritust</t>
  </si>
  <si>
    <t>Kirjeldus asja seisust aruandluse esitamise ajaks</t>
  </si>
  <si>
    <t>II poolaasta</t>
  </si>
  <si>
    <t xml:space="preserve"> I pa</t>
  </si>
  <si>
    <t>tööaja jaotus inimeste vahel</t>
  </si>
  <si>
    <t>tegevuse tunde veel jagada</t>
  </si>
  <si>
    <t>INV</t>
  </si>
  <si>
    <t xml:space="preserve">INV </t>
  </si>
  <si>
    <t>tööaega h</t>
  </si>
  <si>
    <t xml:space="preserve"> aasta plaan</t>
  </si>
  <si>
    <t>Valdkondlik jaotus, töökohta</t>
  </si>
  <si>
    <t>KOKKU, ümr.</t>
  </si>
  <si>
    <t>TIK tegevus</t>
  </si>
  <si>
    <t>kmpl</t>
  </si>
  <si>
    <t>MAK juhtimine</t>
  </si>
  <si>
    <t>Tunde kokku</t>
  </si>
  <si>
    <t>EAS tunde kokku</t>
  </si>
  <si>
    <t>Sisu tunde kokku</t>
  </si>
  <si>
    <t>Sellest EAS tunde</t>
  </si>
  <si>
    <t>EAS baasfinantseerimise tunde</t>
  </si>
  <si>
    <t>tööaega kokku</t>
  </si>
  <si>
    <t xml:space="preserve">TUGI </t>
  </si>
  <si>
    <t>BFpp vana</t>
  </si>
  <si>
    <t>BFpp uus</t>
  </si>
  <si>
    <t>EAS tunnid</t>
  </si>
  <si>
    <t>KOKKU valdkondlikku</t>
  </si>
  <si>
    <t>konsultanti</t>
  </si>
  <si>
    <t>klienti</t>
  </si>
  <si>
    <t xml:space="preserve">Enesearendus
</t>
  </si>
  <si>
    <t>MAK sisekoolitused EAS toega</t>
  </si>
  <si>
    <t>EAS koolitused ja infopäevad MAKile, sh suve ja talveseminar</t>
  </si>
  <si>
    <t>KAP programm</t>
  </si>
  <si>
    <t>juhti</t>
  </si>
  <si>
    <t>MAK ISO väljatöötamine</t>
  </si>
  <si>
    <t>päeva</t>
  </si>
  <si>
    <t>Nõustamistöö</t>
  </si>
  <si>
    <t>Tegevuse eesmärk, MIKS tehakse ja oodatav mõõdetav tulemus, MIS näitab, et saavutasime eesmärgi</t>
  </si>
  <si>
    <t>Teg MTY arengunõustamine</t>
  </si>
  <si>
    <t>TEG MTY  info- ja infonõustamine (sisaldab infotegevusi klientide saamiseks ja  infonõustamisi, sh ka neile, kes hiljem saava arendusnõustamisi)</t>
  </si>
  <si>
    <t>EAS suve ja talveseminar</t>
  </si>
  <si>
    <t>2013.a. täitmine</t>
  </si>
  <si>
    <t xml:space="preserve">Tegevuste kirjeldus e. MIDA tehakse </t>
  </si>
  <si>
    <t>Investorteenindus RVD abistamiseks</t>
  </si>
  <si>
    <t>Väikeettevõtja arenguprogramm</t>
  </si>
  <si>
    <t>Ettevõtluse baaskoolitus</t>
  </si>
  <si>
    <t>kompl</t>
  </si>
  <si>
    <t>Võru-, Põlva- ja Valgamaa tootmisettevõtete koostööfoorum - metalliettevõtjate koostöö</t>
  </si>
  <si>
    <r>
      <rPr>
        <sz val="7"/>
        <color rgb="FF000000"/>
        <rFont val="Times New Roman"/>
        <family val="1"/>
        <charset val="186"/>
      </rPr>
      <t xml:space="preserve"> </t>
    </r>
    <r>
      <rPr>
        <sz val="11"/>
        <color rgb="FF000000"/>
        <rFont val="Calibri"/>
        <family val="2"/>
        <charset val="186"/>
        <scheme val="minor"/>
      </rPr>
      <t>Maakonna ettevõtluse analüüs, ettevõtlusalase info seire, koondamine ning töötlemine, värske info kättesaadavuse tagamine</t>
    </r>
  </si>
  <si>
    <t>Ettevõtlusteavitus koolides</t>
  </si>
  <si>
    <t>kool</t>
  </si>
  <si>
    <t>Ajujahi programmis osalemine</t>
  </si>
  <si>
    <t>Koolituse korraldamine</t>
  </si>
  <si>
    <t>Partneriaat: Eesti-Vene-Läti ettevõtjate sektorite vaheline koostöö Võru-Valga-Põlva</t>
  </si>
  <si>
    <t>Kagu-Eesti Puiduklastri arendustegevused</t>
  </si>
  <si>
    <t>Tootmise efektiivistamine ja turundus koolitus puidu ja mööblitöötuse ettevõtetel</t>
  </si>
  <si>
    <t>Mentorklubi ettevõtetele</t>
  </si>
  <si>
    <t>VKHK õpilaste ettevõtlusnõustamise ja koolituse programm</t>
  </si>
  <si>
    <t>Tehnoloogiainkubaatoru arendustegevus</t>
  </si>
  <si>
    <t>Ellu on viidud Tehnoloogiainkubaatori 1 etappi ehitusprojekt, loodud 3 inkubandi pind, loodud vähemalt 6 uut töökohta</t>
  </si>
  <si>
    <t>Koolitusel osalemine</t>
  </si>
  <si>
    <t>Meeskonnakompetentside tõstmine (keeled, infotehnoloogia kasutamine, kaasmine jne)</t>
  </si>
  <si>
    <t>Meeskonna kompetentside tõstmine, parimate prakitkate võrdlemine ja koostöövõime tugevdamine</t>
  </si>
  <si>
    <t>MAKISe modereerimine</t>
  </si>
  <si>
    <t>vajalikud tegevused eelmisel real antud tulemuste saavutamiseks, info hankimine, süstematiseerimine ja edastamine kliendile, infoüritused, suhtlus meediaga, infokirjadesse ja inonõustamine panustamine,  klientide arv tuleneb infolistist</t>
  </si>
  <si>
    <t>14 tegutsevat MTÜd on teinud arenguhüppe (parem juhtimine, raamatupidamine, arengukava, tegevuskava jne, selged eesmärgid ja teadmine, kuidas edai minna)</t>
  </si>
  <si>
    <t>MTÜ baaskoolitus</t>
  </si>
  <si>
    <t xml:space="preserve">MTÜ juhtide ühishanke koolitused </t>
  </si>
  <si>
    <t>Inspiratsioonipäev</t>
  </si>
  <si>
    <t>Makise sisu loome</t>
  </si>
  <si>
    <t>päring</t>
  </si>
  <si>
    <t>Kontaktseminarid metallitöötlemise Kagu-Eesti ettevõtetega Venemaale</t>
  </si>
  <si>
    <t>omavalitsus</t>
  </si>
  <si>
    <t>Investorteeninduse kodulehe loomine ja toimetamine</t>
  </si>
  <si>
    <t>Proaktiivse tegevuse tulemusena leitud invetorpäringutele vastamine</t>
  </si>
  <si>
    <t xml:space="preserve">Proaktiivse tegevuse tulemusena leitud invetorite teenindamine </t>
  </si>
  <si>
    <t>Kontaktseminar Kagu-Eesti puidutöötlemise ettevõtetega Peterburis</t>
  </si>
  <si>
    <t>Kontaktseminari korraldamine Kagu-Eesti puidutöötlemise ettevõtetega Rootsi</t>
  </si>
  <si>
    <t>Põhjamaade Ministrite Nõukogule projekti kirjutamine</t>
  </si>
  <si>
    <t>Turundusmaterjalide koostamine ja täiendamine</t>
  </si>
  <si>
    <t>Eesti-Läti-Vene Partneriaadil osalemine</t>
  </si>
  <si>
    <t>Õpilas-MTÜde projekt koostöös MTÜ Võluvõruga</t>
  </si>
  <si>
    <t xml:space="preserve">Vabatahtlike tegevuse arendamine: </t>
  </si>
  <si>
    <t>Kodanikuühiskonna nädala korraldamine</t>
  </si>
  <si>
    <t>Väikeprojektid</t>
  </si>
  <si>
    <t>koolitus</t>
  </si>
  <si>
    <t xml:space="preserve">Koostöös Põlva MAKiga, eeldatavd osalejate hulk 6+6. </t>
  </si>
  <si>
    <t>Kodanikuühiskonna teemaliste loengute ja arutelude läbiviimine ja nendes osalemine</t>
  </si>
  <si>
    <t>kord</t>
  </si>
  <si>
    <t>Vabatahlikkuse propageerimine, väärtustamine. Osalejad näevad selles võimalust kaasata vaba ressurssi.</t>
  </si>
  <si>
    <t xml:space="preserve">Noortele kodanikeühenduste tegevuse lähemale toomine, </t>
  </si>
  <si>
    <t>EST-LAT projekt Riverways juhtimine koostöös Võru, Lasva ja Sõmerpalu vallaga</t>
  </si>
  <si>
    <t>Leader turismiturundusprojekti  "Võrumaa kui turismisihtkoha turundamine siseturul ja lähiriikides“ juhtimine</t>
  </si>
  <si>
    <t>Vee-ettevõtte loomise protsessi jätkamine</t>
  </si>
  <si>
    <t>Kaugtöökeskuste ja multifunktsionaalsete projektide  edasiarendamine omavalitsustes</t>
  </si>
  <si>
    <t>Võrumaale omaste uute meenete ja suveniiride leidmine ning välja selgitamine.</t>
  </si>
  <si>
    <t>Võrumaa Turismiarendus-strateegia elluviimise koordineerimine ja tegevuskava uuendamine</t>
  </si>
  <si>
    <t xml:space="preserve">„Ettevõtlik Kool“ programmiga tutvumine </t>
  </si>
  <si>
    <t xml:space="preserve">Õppereiside organiseerimine omavalitsuste juhtidele ja arendustöötajatele strateegilistes valdkondades </t>
  </si>
  <si>
    <t>Kagu-Eesti omavalitsuste koostöö päevade korraldamine</t>
  </si>
  <si>
    <t>Maakondlikes arenduskomisjonides osalmine</t>
  </si>
  <si>
    <r>
      <rPr>
        <sz val="7"/>
        <color rgb="FF000000"/>
        <rFont val="Times New Roman"/>
        <family val="1"/>
        <charset val="186"/>
      </rPr>
      <t xml:space="preserve"> </t>
    </r>
    <r>
      <rPr>
        <sz val="11"/>
        <color rgb="FF000000"/>
        <rFont val="Calibri"/>
        <family val="2"/>
        <charset val="186"/>
        <scheme val="minor"/>
      </rPr>
      <t>Ettevõtluspäev</t>
    </r>
  </si>
  <si>
    <t>Ettevõtlikust inimesest on saanud toimiva ärimudeliga edukas ettevõtja, kes on võimeline hiljemalt aasta peale esmakontakti MAKiga maksma 1 Eesti mediaanpalka. Eeldatava tulemuse saavutab 5 ettevõtjat.</t>
  </si>
  <si>
    <t>Nõustatud 200 klienti / 350 korral; jookvalt infot jagatud listides olevatele kontaktidele (400) + kodulehe ja meedia vahendusel, 8 ettevõtjat saanud stardiabi, aidatud kaasa 5-7 ettevõtte loomisele, valminud 20 äriplaani.</t>
  </si>
  <si>
    <t>Ettevõtjate infovajadus on rahuldatud. Valminud vähemalt viis projekti (pangataotlused, turundusplaanid jmt)</t>
  </si>
  <si>
    <t>Programmis osaleb 3 ettevõtjat.</t>
  </si>
  <si>
    <t>Ettevõtlikkust väärtustatakse rohkem, ettevõtjad on kaasatud. Osaleb 25 inimest.</t>
  </si>
  <si>
    <t>Korraldatakse EASi tellimusel ettevõtluspäev maakonnas.</t>
  </si>
  <si>
    <t>Osalejad on saanud teadmisi ettevõtluse alustamise kohta ning selguse oma järgmistes sammudes. Osaleb 12 potentsiaalset uut ettevõtjat.</t>
  </si>
  <si>
    <t>Tuge on saanud noorte innovaatilised ettevõtlusideed</t>
  </si>
  <si>
    <t>TOTS projekt: noorte ettevõtlikkuse kasvatamine</t>
  </si>
  <si>
    <t>3 maakonna Võru-, Valga- ja Põlvamaa ühisprojekt. Valga MAK juhib. Jätkuprojekti kirjutab Võru MAK. 3 maakonna gümnaasiumide ja kutsehariduskoolide noored on tutvumud ettevõtluse praktilise poolega; kaasatud on 150 Kagiu-Eesti noort.</t>
  </si>
  <si>
    <t>Noorte ettevõtlusteadlikkus on kasvanud, õpilasfirmad on saanud tuge läbi ühistegevuste - laat, koolitused jne, nõustataud 2 õpilasfirmat, teavitatud 100 õpilast 5 koolist.</t>
  </si>
  <si>
    <t>3 riigi vahel on tekkinud ettevõluskontaktid, osaleb 20 Võrumaa ettevõtet.</t>
  </si>
  <si>
    <t>Arenduskoostöö võtmepartneritega</t>
  </si>
  <si>
    <t>Osaleme, korraldame ühiseid arutelusid ja vahetame infot.</t>
  </si>
  <si>
    <t>Ettevõtlusalane koostöö Võrumaa Mööblitootmise ja Puidutöötlemise Kompetentsikeskusega, Võrumaa Partnerluskoguga, Võrumaa Tehnoloogia Inkubaatoriga ja Võrumaa Kutsehariduskeskusega, Võru Maavalitsuse ja Linnavalitsusega. 3 ühist koostööprojekti ja strateegilised kokkulepped ettevõtluskeskkonna arendamiseks.</t>
  </si>
  <si>
    <t>Igal aastal täiendatava andmebaasi olemasolu ja kättesaadavus arendusorganisatsioonidele. Nende põhjal maakondliku statistika analüüsid ning ettevõtluse olukorra seire.</t>
  </si>
  <si>
    <t>Setomaa ettevõtlusnõustaja projekt</t>
  </si>
  <si>
    <t>Vastavalt projekti eesmärkidele</t>
  </si>
  <si>
    <t>Vastavalt projekti tegevuskavale.</t>
  </si>
  <si>
    <t>Võrumaa Arenguagentuur SA</t>
  </si>
  <si>
    <t>Puiduklastri tegevuskava alusel</t>
  </si>
  <si>
    <t>Kogutakse, analüüsitakse statistikat 3 suurima valdkonna kohta (puit-mööbel, metall ja turism), samuti valikuliselt näitajaid kogu ettevõtlussektori kohta.</t>
  </si>
  <si>
    <t>VKHK õpilasate ettevalmistamine ettevõtluse alustamiseks,  noorte lõputööde hindamine.</t>
  </si>
  <si>
    <t>Eesmärk saavutada ühenduste suurem tegutsemisvõimekus ja jätkusuutlikkus ning olla neile toeks muutuste ja arengute planeerimisel ning elluviimisel. Agentuuri toega on loodud 10 läbimõeldud tegtevuskavga ja eesmärkidega MTÜd</t>
  </si>
  <si>
    <t xml:space="preserve">Baaskoolitusel on osalenud vähemalt 8 potentsiaalset ning alustanud MTÜd. Koolituse tulemusena on alustanud MTÜd saanud juurde kindlustunnet edasise tegevuse suhtes ning tõstnud enese pädevust. </t>
  </si>
  <si>
    <t>Kolmepäevase koolituse tugitegevuse korraldamine.</t>
  </si>
  <si>
    <t>Tõstetud on MTÜ juhtide kompetentsust. Ühishanke koolitused toimuvad kolme maakonna peale: Võru, Valga, Põlva. Saavutatud on grupi minimaalne täituvus</t>
  </si>
  <si>
    <t>Koolituse tugitegevuste korraldamine</t>
  </si>
  <si>
    <t>Eesmärk on kodanikualgatusele ja aktiivsusele laiema kõlapinna andmine ja uute inimeste kolmandasse sektorisse kaasamine. Vähemalt 80% seminaril osalejatest on märkinud, et nad said seminaril osalemisest kasu, saavutatakse vähemalt grupi minimaalne täituvus (15 sihtrühma kuuluvat aktiivset inimest)</t>
  </si>
  <si>
    <t>MAKIse sisu on asjakohane, päevakajaline ja faktitõene.</t>
  </si>
  <si>
    <t>Kodanikuühiskonna temaatika ja professionaalse kolmanda sektori tutvustamine laiemale avalikkusele nii maakonna kui riigi tasandil. Kolmandasse sektori tegevustesse on juurde "värbatud" uusi inimesi, tegutsevate mittetulundusühenduste tegevus on  aktiviseerunud, jagatud on kogemusi, silmapaistvamaid on tunnustatud.</t>
  </si>
  <si>
    <t>MAKIS on asjakohane faktipõhine  sisukas veebikeskkond, kust leiab vajalikku infot nii tegutsev, alustav kui potentsialne mittetulundusühendus. Konsultant on moderaatori rollis lisaks tavakonsultandi panusele.</t>
  </si>
  <si>
    <t>Meeskonna kompetentside tõstmine</t>
  </si>
  <si>
    <t>Konsultandi kompetentside tõstmine</t>
  </si>
  <si>
    <t>Mentorklubi MTÜdeleettevõtetele</t>
  </si>
  <si>
    <t>Osalemine</t>
  </si>
  <si>
    <t>Inimesed on teadvustanud kolmanda sektori ja kodanikuühiskonna olulisuse ja võimalused. Osaletrud 7 korda kokku 120 inimesele</t>
  </si>
  <si>
    <t>Korraldamine</t>
  </si>
  <si>
    <t>Loengute ettevalmistamine ja läbiviimine, aruteludes osalemine</t>
  </si>
  <si>
    <t>Valminud 20 000 tootekataloogi 4 keeles, turismilehte välja antud 20 000 eksemplaris infoga 160 Võrumaa turismiettevõtja ning turismisündmuste kohta.</t>
  </si>
  <si>
    <t xml:space="preserve">Leitud on lahendus veemajanduse kulude optimeerimiseks. </t>
  </si>
  <si>
    <t>Loodud on kaugtöökeskused Haanja, Rõuge ja Urvaste valda, remonditud ruumid, soetatud  sisustus ja tehnika</t>
  </si>
  <si>
    <t>Võrumaale omased uued turismimeened ja esindusmeened on leitud.</t>
  </si>
  <si>
    <t>Võrumaa turismialane koostöö ja tegevused SA Lõuna-Eesti Turism'iga</t>
  </si>
  <si>
    <t>Võrumaa turismisihtkoha tootearendus ja koostöö sektoris  ja KOV-ides</t>
  </si>
  <si>
    <t>Informatsiooni vahetus sektoris, korraldatud seminaride ja õppereiside arv.</t>
  </si>
  <si>
    <t>Turismiümarlaudade ja seminaride korraldamine, õppereisid ettevõtjatele</t>
  </si>
  <si>
    <t>Turismiturundustegevused maakonnas ja Eestis, suhtlus EAS Turismiarenduskeskusega</t>
  </si>
  <si>
    <t>Info  kogumine, haldamine, edastamine, analüüs</t>
  </si>
  <si>
    <t>Läbi on viidud üks kahepäevane Kagu-Eesti koostööüritus koos sisulise ja meelelahutusliku osaga.</t>
  </si>
  <si>
    <t xml:space="preserve">Võru-, Valga- ja Põlvamaa omavalitsusi hõlmavate koostööpäevade korraldamine </t>
  </si>
  <si>
    <t>Kaasa rääkida maakondlikes arendusprotsessides. Valminud arengudokumendid ja projektid.</t>
  </si>
  <si>
    <t>Värskete andmete kättesaadavus</t>
  </si>
  <si>
    <t>Võru maakonna kohta inglise- ja venekeelse info kättesaadavus investoritele. Vähemalt 100 vaatamist.</t>
  </si>
  <si>
    <t>Päringud ja EASi projetkidel abistamine</t>
  </si>
  <si>
    <t>Kodulehe struktuuri ja sisu loomine ja täiendamine.</t>
  </si>
  <si>
    <t>Inglise ja vene keeles on kättesaadavad atraktiivsed trükised ja esitlused kasutamiseks investorüritustel ja kontaktivõtuks.</t>
  </si>
  <si>
    <t>Sisuloome ja kujundamine.</t>
  </si>
  <si>
    <t>Väärtuspakkumiste koostamine, suhtlus klientidega</t>
  </si>
  <si>
    <t>Pakkuda klientidele kvaliteetset teavet. Saavutada turundustegevuse kaudu vähemalt 10 investori huvi esitada päring.</t>
  </si>
  <si>
    <t>Pakkuda klientidele kvaliteetset teenindust. Saavutada päringutele vastamise ja turunduse kaudu vähemalt 2 investori külastus Võrumaa objektidele.</t>
  </si>
  <si>
    <t>Ettevalmistus investori visiidiks ja kohapealne teenindamine.</t>
  </si>
  <si>
    <t>Info vahendamine</t>
  </si>
  <si>
    <t>Viia Võrumaa ettevõtted kontakti potentsiaalsete investoritega. Luua isisklikke kontakte invetorite ja vahendavate arendusorganisatsioonidega. Kaasatud vähemalt 8 ettevõtet.</t>
  </si>
  <si>
    <t>Koostöö omavalitsuste investor-kontaktisikutega</t>
  </si>
  <si>
    <t>Parandada maakonnasisest koostööd ja info liikumist invetorteeninduse valdkonnas. Kohtumised 13 omavalitsuses + 2 ühisarutelu aastas.</t>
  </si>
  <si>
    <t>Suhtlemine, ühisürituste korraldamine</t>
  </si>
  <si>
    <t>Tutvustada investeerimise võimalusi ja invetorteenindust. Luua kasulikke kontakte.</t>
  </si>
  <si>
    <t>Valminud projekt Rootsi kontaktseminari jaoks.</t>
  </si>
  <si>
    <t>Juhtimiskompetentsi tõus</t>
  </si>
  <si>
    <t xml:space="preserve">TIK tegevuskava </t>
  </si>
  <si>
    <t>Sisseostetav teenus</t>
  </si>
  <si>
    <t>-</t>
  </si>
  <si>
    <t>aasta plaan</t>
  </si>
  <si>
    <t>Alustava MTÜ arengunõustamine</t>
  </si>
  <si>
    <r>
      <t>Alustava MTÜ  info- ja infonõustamine</t>
    </r>
    <r>
      <rPr>
        <sz val="8"/>
        <color theme="1"/>
        <rFont val="Calibri"/>
        <family val="2"/>
        <charset val="186"/>
        <scheme val="minor"/>
      </rPr>
      <t xml:space="preserve"> (sisaldab infotegevusi klientide saamiseks ja  infonõustamisi, sh ka neile, kes hiljem saava arendusnõustamisi)</t>
    </r>
  </si>
  <si>
    <t>Üritusele kaasatakse potentsiaalseid sädeinimesi, uusi eestvedajaid ja aktiivseid kodanikke, kes ei ole veel mittetulundussektori.</t>
  </si>
  <si>
    <t>Nõustamisjuhtumite analüüs,  jagab artiklite koostamise, ülevaatamise ja täiendamise tööde jaotamise konsultantide vahel  vastutab "Küsi nõu" moodulis küsimustele vastamise eest.</t>
  </si>
  <si>
    <t xml:space="preserve">Eesmärk parandada veetranspordi võimalusi Võrumaal Võhandu jõel ja Vagula järvel.  Projektiga kaasneb turundustegevus, mille tulemuseks kasvab turismisektori tulu ja turistide arv Võrumaal. </t>
  </si>
  <si>
    <t xml:space="preserve">Info koondamine, kujundamine, trükkimine, levitamine. </t>
  </si>
  <si>
    <t>Projekti juhtimine, koordineerimine ja aruandlus.</t>
  </si>
  <si>
    <t>Tegevuskava 2013/2015 valminud osapoolte koostöös. Võrumaa Turismiarengustrateegia 2015 tegevuskava lõppes aastaga 2010 aastal. Koostöös kõigi osapooltega analüüsida ja anda hinnang strateegia tegevuskava senisele täitmisele ja koostada uuendatud tegevuskava.</t>
  </si>
  <si>
    <t>Tegevuse koordineerimine.</t>
  </si>
  <si>
    <t>Selgitatakse välja, millised Võrumaa koolid soovivad üle võtta Ida-Virumaa edukat kogemust. Koostöös „Ettevõtlik Kool“ programmi algatajatega (Ida-Virumaa) tutvustatakse Võru maakonna koolidele  infopäevade ja õppereisi kaudu programmi toimet ja tulemusi. Huvi korral koostatakse projekt „ettevõtlik kool“ metoodika rakendamiseks Võrumaa koolides.</t>
  </si>
  <si>
    <t xml:space="preserve">Infopäevade ja õppereisi korraldamine. </t>
  </si>
  <si>
    <t xml:space="preserve">Võrumaa turismi turundamine läbi erinevate kanalite - sotsiaalmeedia- ja võrgustik, turismikodulehe uudised, postitused, suhtlemine pressiga, ettevõtjaga, FAM-reisid. Osalemine National Geografic projekti töögrupis. </t>
  </si>
  <si>
    <t>Vastavalt rahastusvõimalustele on omavalitsustele korraldatud 1-3 õppereisi prioriteetsetest valdkondades, näiteks ühisteenuste korraldamine, omavalitsuse turundamine elukeskkonnana, maakoolide atraktiivsuse suurendamine;  investorite teenindamine.</t>
  </si>
  <si>
    <t>Rahastustaotluste kirjutamine ja projektijuhtimine.</t>
  </si>
  <si>
    <t xml:space="preserve">Tutvustada läbi Lõuna-Eesti Turismi Võrumaa tooteid/teenuseid/sündmuseid. Igakuises uudiskirjas Võru maakonna info ja tegevuse kajastamine. </t>
  </si>
  <si>
    <t>Info hankimine, süstematiseerimine ja edastamine kliendile, infoüritused, suhtlus meediaga, infokirjadesse ja inonõustamine panustamine,  klientide arv tuleneb infolistist</t>
  </si>
  <si>
    <t xml:space="preserve">Raamatupidamise ja kodulehe koolituse läbiviimine kevadel. Kahe koolituse teemad selguvad suve jooksul. </t>
  </si>
  <si>
    <t>Korraldamine, osalejate leidmine.</t>
  </si>
  <si>
    <t>Alustava ettevõtte  arendusnõustamine</t>
  </si>
  <si>
    <t>Tegutseva ettevõtte nõustamine</t>
  </si>
  <si>
    <r>
      <t>Alustava ettevõtte  info- ja infonõustamine</t>
    </r>
    <r>
      <rPr>
        <sz val="8"/>
        <color theme="1"/>
        <rFont val="Calibri"/>
        <family val="2"/>
        <charset val="186"/>
        <scheme val="minor"/>
      </rPr>
      <t xml:space="preserve"> (sisaldab infotegevusi klientide saamiseks ja  infonõustamisi, sh ka neile, kes hiljem saava arendusnõustamisi)</t>
    </r>
  </si>
  <si>
    <t xml:space="preserve">Ühenduste teavitamine, kaasamine, info koordineerimine ja ühe või paari võtmeürituse korraldamine </t>
  </si>
  <si>
    <t>Info koondamine ja edastamine, uudiste sõnastamine. Sisendi andmine projektidesse.</t>
  </si>
  <si>
    <t>"Maale elama" algatus</t>
  </si>
  <si>
    <t>Võrumaa kogukondade ja omavalitsuste võimekuse tõstmine enese turundamisel väärt elukohana. 
Vähemalt 6 kogukonda ja 4 omavalitsust osalevad koolitustel, seminaridel ning „Maale elama“ messil.</t>
  </si>
  <si>
    <t>Võrumaa Tursimiinfosüsteemi arendusprojekt II</t>
  </si>
  <si>
    <t>EAS turismiinfo jaotuskanalite programmist rahastuse korral teostatakse investeeringud turismi taristusse järgmiselt: turismiinfo välikaardid maakonda – 10 tk, 2 infoterminali, täiendavad tehnilised kaardid-tahvlid turismiinfo esitlemiseks</t>
  </si>
  <si>
    <t>Projekti juhtimine ja aruandlus</t>
  </si>
  <si>
    <t>Nõustamine</t>
  </si>
  <si>
    <t>EAS projektid</t>
  </si>
  <si>
    <t>Proaktiivsed tegevused</t>
  </si>
  <si>
    <t>Personali koolitus</t>
  </si>
  <si>
    <t>ETTEVÕTLUSVALDKOND</t>
  </si>
  <si>
    <t>MITTETULUNDUSVALDKOND</t>
  </si>
  <si>
    <t>Alavaldkond</t>
  </si>
  <si>
    <t>Tegevus</t>
  </si>
  <si>
    <t>Tulemus</t>
  </si>
  <si>
    <t>Alustava ettevõtte  info- ja infonõustamine</t>
  </si>
  <si>
    <t>Tunnid 2013</t>
  </si>
  <si>
    <t>MAK sisekoolitused; EAS koolitused ja seminarid; enesearenduskoolitused</t>
  </si>
  <si>
    <t xml:space="preserve">TEG MTY  info- ja infonõustamine </t>
  </si>
  <si>
    <t>OMAVALITSUSTE VALDKOND</t>
  </si>
  <si>
    <t>INVESTORTEENINDUS</t>
  </si>
  <si>
    <r>
      <rPr>
        <b/>
        <sz val="7"/>
        <color rgb="FF000000"/>
        <rFont val="Times New Roman"/>
        <family val="1"/>
        <charset val="186"/>
      </rPr>
      <t xml:space="preserve"> </t>
    </r>
    <r>
      <rPr>
        <b/>
        <sz val="11"/>
        <color rgb="FF000000"/>
        <rFont val="Calibri"/>
        <family val="2"/>
        <charset val="186"/>
        <scheme val="minor"/>
      </rPr>
      <t>Ettevõtluspäev</t>
    </r>
  </si>
  <si>
    <r>
      <rPr>
        <b/>
        <sz val="7"/>
        <color rgb="FF000000"/>
        <rFont val="Times New Roman"/>
        <family val="1"/>
        <charset val="186"/>
      </rPr>
      <t xml:space="preserve"> </t>
    </r>
    <r>
      <rPr>
        <b/>
        <sz val="11"/>
        <color rgb="FF000000"/>
        <rFont val="Calibri"/>
        <family val="2"/>
        <charset val="186"/>
        <scheme val="minor"/>
      </rPr>
      <t>Maakonna ettevõtluse analüüs, ettevõtlusalase info seire, koondamine ning töötlemine, värske info kättesaadavuse tagamine</t>
    </r>
  </si>
  <si>
    <r>
      <t>Alustava MTÜ  info- ja infonõustamine</t>
    </r>
    <r>
      <rPr>
        <b/>
        <sz val="8"/>
        <color theme="1"/>
        <rFont val="Calibri"/>
        <family val="2"/>
        <charset val="186"/>
        <scheme val="minor"/>
      </rPr>
      <t xml:space="preserve"> </t>
    </r>
  </si>
  <si>
    <t>Kasvanud Kagu-Eesti metalliettevõtete koostöö ja võimekus välisturgudele minna. Osaleb 20 piirkonna ettevõtet.</t>
  </si>
  <si>
    <t>Proaktiivsed tegevused/ TURISM</t>
  </si>
  <si>
    <t>Proaktiivsed tegevused/ TEENUSED</t>
  </si>
  <si>
    <t>Proaktiivsed tegevused/ MAINE JA TURUNDUS</t>
  </si>
  <si>
    <t>Proaktiivsed tegevused/ KOOSTÖÖ</t>
  </si>
  <si>
    <t>Turismiturundustegevused maakonnas ja Eestis, suhtlus EAS Turismiarendus-keskusega</t>
  </si>
  <si>
    <t>Leader turismi-turundusprojekti  "Võrumaa kui turismisihtkoha turundamine siseturul ja lähiriikides“ juhtimine</t>
  </si>
  <si>
    <t xml:space="preserve">VÕRUMAA ARENGUAGENTUURI 2013. aasta tegevused </t>
  </si>
  <si>
    <t>1030, Kagu-Eesti Puiduklaster</t>
  </si>
  <si>
    <t>5150, Kagu-Eesti Puiduklaster</t>
  </si>
  <si>
    <t>EAS sihtfinantseerimise leping, 18260</t>
  </si>
  <si>
    <t>EAS sihtfinantseerimise leping kuni 31.08.2013, 16928 + eeldatav jätkuleping 4 kuud 8464</t>
  </si>
  <si>
    <t>Kaasrahastaja VOL</t>
  </si>
  <si>
    <t>Kaasrahastajad VOL ja Võru linn</t>
  </si>
  <si>
    <t>Kaasrahastajad Võrumaa Turismiliit, VOL ja Võru linn</t>
  </si>
  <si>
    <t>Tehnoloogia-inkubaatori arendustegevus</t>
  </si>
  <si>
    <t>Info hankimine, süstematiseerimine ja edastamine kliendile, infoüritused, suhtlus meediaga, infokirjadesse ja infonõustamine panustamine,  klientide arv tuleneb infolistist</t>
  </si>
  <si>
    <t>vajalikud tegevused eelmisel real antud tulemuste saavutamiseks, info hankimine, süstematiseerimine ja edastamine kliendile, infoüritused, suhtlus meediaga, infokirjadesse ja infonõustamisse panustamine,  klientide arv tuleneb infolistist</t>
  </si>
  <si>
    <t>14 tegutsevat MTÜd on teinud arenguhüppe (parem juhtimine, raamatupidamine, arengukava, tegevuskava jne, selged eesmärgid ja teadmine, kuidas edasi minna)</t>
  </si>
  <si>
    <t>Kodanikuühiskonna temaatika ja professionaalse kolmanda sektori tutvustamine laiemale avalikkusele nii maakonna kui riigi tasandil. Kolmanda sektori tegevustesse on juurde "värbatud" uusi inimesi, tegutsevate mittetulundusühenduste tegevus on  aktiviseerunud, jagatud on kogemusi, silmapaistvamaid on tunnustatud.</t>
  </si>
  <si>
    <t>Mentorklubi MTÜdele</t>
  </si>
  <si>
    <t>Inimesed on teadvustanud kolmanda sektori ja kodanikuühiskonna olulisuse ja võimalused. Osaletud 7 korda kokku 120 inimesele</t>
  </si>
  <si>
    <t>Valga ja Põlva MAK</t>
  </si>
  <si>
    <t>Euregio Pskov-Livonia</t>
  </si>
  <si>
    <t>Valga, Põlva, Viljandi ja Pärnu MAK</t>
  </si>
  <si>
    <t>Maavalitsus</t>
  </si>
  <si>
    <t>Võrumaa Kutsehariduskeskus (VKHK)</t>
  </si>
  <si>
    <t>Lähenemine , et taotlejat nõustada pikemalt ka peale toetuse saamist.</t>
  </si>
  <si>
    <t>2 tundi üle, maksimum 30</t>
  </si>
  <si>
    <t>ühtlustada Valga ja Põlvaga</t>
  </si>
  <si>
    <t>Täpsustada miks 50%</t>
  </si>
  <si>
    <t>Kes mida teeb Valga Põlva</t>
  </si>
  <si>
    <t>Miks nii?</t>
  </si>
  <si>
    <t>Liiga massivne tegevus.</t>
  </si>
  <si>
    <t>Paremini lahti kirjutada.</t>
  </si>
  <si>
    <t>Võib tekitada küsimusi, miks nii palju ja kas on mõistlik.</t>
  </si>
  <si>
    <t>Piklme lahtikirjeldus.</t>
  </si>
  <si>
    <t xml:space="preserve">Leader rahastus, </t>
  </si>
  <si>
    <t>Põhjalikum kahtikirjeldus.</t>
  </si>
  <si>
    <t>Eesmärki ja tulemust täpsustada.</t>
  </si>
  <si>
    <t>EASi poolt planeeritud maht on 120 konsultandi kohta.</t>
  </si>
  <si>
    <t>Lisada alustava ettevõtjate kaardistus. MUU. Välja tuua eraldi.</t>
  </si>
  <si>
    <t>Välja võtta.</t>
  </si>
  <si>
    <t xml:space="preserve">Vaja täiendada, mõõdetav tulemus, mitut kooli, seltingute arv , milles koostöö seisneb. </t>
  </si>
  <si>
    <t>Vajab täpsustamist. Milles seisneb, kes on partnerid, mitu jna.</t>
  </si>
  <si>
    <t>Vaja saada mõõdetavamaks.</t>
  </si>
  <si>
    <t>Arusaadavamaks.</t>
  </si>
  <si>
    <t>Makonna omavalitsused on leidnud lahenduse ja sõlminud kokkuleppe ühise veeettevõtte või vee-ettevõtte loomises.</t>
  </si>
  <si>
    <t>Kirjedla lahti.</t>
  </si>
  <si>
    <t>Mis on MAKi roll ja kas üldse tehkse.</t>
  </si>
  <si>
    <t xml:space="preserve">Kirjuta, et jätkutegevuse, </t>
  </si>
  <si>
    <t>Kirjelda jätkutegevusi täpsemalt.</t>
  </si>
  <si>
    <t>Heade idede edasiarendamine.</t>
  </si>
  <si>
    <t>Millele tellijaid taha saada ning mis tootmisesse saada.</t>
  </si>
  <si>
    <t>Asendada see tegevus arendustöötajate ümarlauaga.</t>
  </si>
  <si>
    <t>Täpsustada kellega ja mida .</t>
  </si>
  <si>
    <t>millistes ja nii mitu korda.</t>
  </si>
  <si>
    <t>Kirjelda paremini ära.</t>
  </si>
  <si>
    <t>Paremini lahti rääkida.</t>
  </si>
  <si>
    <t xml:space="preserve">Eesmärk: Lõuna-Eesti kogukondade ja omavalitsuste võimekuse tõstmine enese turundamisel väärt elukohana. Projekti tulemusena luuakse kogukondade ühisturunduse keskkonnana kodulehekülg, mis kajastab iga kogukonna kohta uuselanikule olulist infot nagu teenused (kool, lasteaed, arstiabi jne), vaba aja tegevused, vabad elukohad, töökohad jne. Iga projektis osalev kogukond tagab uuselanike teenindamise. Ühe keskse turundusüritusena toimub "Maale elama" mess, kus osaleb Võru maakonnast 4-6 kogukonda. </t>
  </si>
  <si>
    <t>Juhtpartner MTÜ Partnerlus. Rahastaja KÜSK. Kaasrahastaja VOL</t>
  </si>
  <si>
    <t xml:space="preserve">Eesmärk parandada veetranspordi võimalusi Võrumaal Võhandu jõel ja Vagula järvel.  Projektiga kaasneb turundustegevus, mille tulemusena kasvab turismisektori tulu ja turistide arv Võrumaal. Projekti tulemusena valmib 3 paadisilda, lisaks projekteeritakse 3 paadisilda, puhastatakse 35 km Võhandu jõge, viidastatakse jõeäärseid objekte, valmistatakse turundusmaterjalid, tursimiettevõtajate kaasabil koostatakse ühispaketid.   </t>
  </si>
  <si>
    <t xml:space="preserve">Est-Lat Programm. Kaasrahastajad Võru, Lasva , Sõmerpalu vald. </t>
  </si>
  <si>
    <t>Rahastaja Võrumaa Partnerluskogu (Leader). Kaasrahastajad Võrumaa Tursimiliit, Võrumaa Omavalitsusliit (VOL) ja Võru linn</t>
  </si>
  <si>
    <t xml:space="preserve">Eesmärk on suurendada Võrumaa tundust Eestis ja naaberturgudel turismi sihtkohana. Valminud 20 000 tootekataloogi 4 keeles, turismilehte välja antud 20 000 eksemplaris infoga 160 Võrumaa turismiettevõtja ning turismisündmuste kohta. Katalooge ja lehte levitatakse tursimimessidel, turismiinfokeskuses, kohalikes omavalitsustes  ja  majutuskohatdes. </t>
  </si>
  <si>
    <t>Projekti eesmärgiks on suurendada Võrumaal info kättesaadavust sise- ja välisturistidele. EAS turismiinfo jaotuskanalite programmist rahastuse korral teostatakse investeeringud turismi taristusse järgmiselt: turismiinfo välikaardid maakonda – 10 tk, 2 infoterminali, täiendavad tehnilised kaardid-tahvlid turismiinfo esitlemiseks</t>
  </si>
  <si>
    <t xml:space="preserve">Eesmärk on saavutada Võrumaa väiksemate omavalitsuste valmsiolek läbi koostöö tagada veevarustuse toimimine ja/või kiire taasatamine avariiolukordades. Selleks tuleb välja selgitada optimaalne lahendus ning see lepingutega siduda. </t>
  </si>
  <si>
    <t>Läbirääkimiste koordineerimine ning vajaliku know-how leidmine.</t>
  </si>
  <si>
    <t>Kaasrahastajad Haanja, Rõuge ja Urvaste vald</t>
  </si>
  <si>
    <t>Eesmärk on luua võimalused kaugtööks linnadest kaugemal asuvates valdades. Rahastuse leidmise korral luuakse kaugtöökeskused Haanja, Rõuge ja Urvaste valda, remonditakse ruumid, soetatakse sisustus ja tehnika.</t>
  </si>
  <si>
    <t>Projektile rahastuse leidmine, projekti juhtimine.</t>
  </si>
  <si>
    <t xml:space="preserve">Eesmärk on tugevada Võrumaa kuvandit läbi kvalitetesete meenete valiku laiendamise. Projekti tulemusena koguti aastal 2012 kokku meeneideed, millest valiti välja parimad. Kõik meeneideed talletatai fotodena. Aaastal 2013 toimuvad jätkutegevused, mille raames tehakse interneti kaudu kättesaadavaks fotokataloog ning antakse meenete tootajtele kasulikku tagasisidet toote parendamiseks. Oodatavaks tulemuseks on Võrumaa ettevõtete ja asutuste tellimused meenete tootjatele. </t>
  </si>
  <si>
    <t>Suhtlus meenenäidiste valmistajatega, fotokataloogi loomine, meenete tutvustamine ja müügile kaasa aitamine.</t>
  </si>
  <si>
    <t>Projekti tulemusena on osapoolte koostöös valminud Turismiarendusstrateegia tegevuskava 2013/2015. Võrumaa Turismiarengustrateegia 2015 tegevuskava lõppes aastaga 2010 aastal. Koostöös kõigi osapooltega on plaanis analüüsida ja anda hinnang strateegia tegevuskava senisele täitmisele ja koostada uuendatud tegevuskava.</t>
  </si>
  <si>
    <t>Eesmärk on tõsta haridusasutuste suutlikkust noorte ettvalmistamisel ettevõtluseks. Projekti raames selgitatakse välja, millised Võrumaa koolid soovivad üle võtta Ida-Virumaa edukat kogemust. Koostöös „Ettevõtlik Kool“ programmi algatajatega (IVEK) tutvustatakse Võru maakonna koolidele  infopäevade ja õppereisi kaudu programmi toimet ja tulemusi. Huvi korral koostatakse projekt „ettevõtlik kool“ metoodika rakendamiseks Võrumaa koolides.</t>
  </si>
  <si>
    <t>Tagatud on värskete andmete kättesaadavus</t>
  </si>
  <si>
    <t>Osaleda ja kaasa rääkida maakondlikes arenduskomisjonides: omavalitsusliidu majanduskomisjon, maakondlike autasude komisjon, maakondlike arendusrahade komisjon, VHKH õpilastööde hindamise komisjon. Aidata kaasa maakondliku arendusorganisatsioonide ja arendustöötajate ümarlaua käivitamisele. Tulemusena on sündinud asjatundlikud otsused ning uued väljaarendamist vajavad ja projekti-ideed.</t>
  </si>
  <si>
    <t>Maale elama</t>
  </si>
  <si>
    <t xml:space="preserve">Info jagamine ja kohalike omavalitsuste kaasamine Võrumaal, koolitustel ja seminaridel osalemine, messile mineku koordineerimine maakonnas. </t>
  </si>
  <si>
    <t xml:space="preserve">Info jagamine ja kogukondade kaasamine Võrumaal, koolitustel ja seminaridel osalemine, arendusvõimaluste tutvustamine messil. </t>
  </si>
  <si>
    <t>Rahastaja VÜF ning kaasrahastaja MTÜ  Võruvõlu</t>
  </si>
  <si>
    <t xml:space="preserve">Projektiinfo jagamine. Sihtgrupile suunatud koolituste ja õpitubade läbiviimise toetamine. Abi mentorite leidmisel piirkonna kodanikeühenduste hulgast.
</t>
  </si>
  <si>
    <t xml:space="preserve">Eesmärk on piirkonna noorte demokraatiaalase teadlikkuse tõstmine, nende julgustamine osalemaks otsuste tegemisel ja poliitikate kujundamisel. Sihtgrupp on Kagu- Eesti noored vanuses 17- 30 aastat. Projekti tulemusena saavad 40 Võrumaa noort õpitubades ja koolitustel osalemise kaudu teoreetilised ja praktilised kogemused kodanikuühenduse loomisest kuni selle lõpetamiseni. Projekti käigus luuakse osalejate poolt 2 test-ühendust. </t>
  </si>
  <si>
    <t>Infotundide sari Võrumaa MTÜdele</t>
  </si>
  <si>
    <t>Eesmärk on tagada Võrumaa kodanikuühendustele praktilise ja ajakohase teabe kättesaadavus vastavalt tagasiside kaudu laekunud soovidele. Läbi viiakse 3 infotundi teemadel nagu tulumaksusoodustuse nimekiri, majandusaasta aruande koostamine, erisused MTÜ ja OÜ vahel jne.</t>
  </si>
  <si>
    <t>Infotundidide korraldamine, turundamine ja osalemine.</t>
  </si>
  <si>
    <t>Ettevõtlikust inimesest on saanud toimiva ärimudeliga edukas ettevõtja, kes on võimeline hiljemalt aasta peale esmakontakti MAKiga maksma 1 Eesti mediaanpalka. Eeldatava tulemuse saavutab 6 ettevõtjat.</t>
  </si>
  <si>
    <t>Ivi</t>
  </si>
  <si>
    <t>Ene</t>
  </si>
  <si>
    <t>Nõustatud 175 klienti / 350 korral; jookvalt infot jagatud listides olevatele kontaktidele (400) + kodulehe ja meedia vahendusel, 8 ettevõtjat saanud stardiabi, aidatud kaasa 5-7 ettevõtte loomisele, valminud 20 äriplaani.</t>
  </si>
  <si>
    <t>Teavitame, informeerime ja leiame osalejad maakonnast, küsime tagasisidet ja mõõdame tulemust.</t>
  </si>
  <si>
    <t>Ettevõtlusalane koostöö Võrumaa Mööblitootmise ja Puidutöötlemise Kompetentsikeskusega, Võrumaa Partnerluskoguga, Võrumaa Tehnoloogia Inkubaatoriga ja Võrumaa Kutsehariduskeskusega, Valgamaa Partnerluskogu, Võru Maavalitsuse ja Linnavalitsusega. 3 ühist koostööprojekti ja strateegilised kokkulepped ettevõtluskeskkonna arendamiseks.</t>
  </si>
  <si>
    <t>Väikeettevõtja arenguprogramm on  mikro- ja väikeettevõtjatele suunatud koolitusprogramm. Programmis osaleb min. 3 Võrumaa ettevõtjat.</t>
  </si>
  <si>
    <t>Info jagamine, osalejate leidmine, osalejate nõustamine kandideerimisel.</t>
  </si>
  <si>
    <t>Partneriaadi korraldamise eesmärk on pakkuda ettevõtjatele võimalusi oma tegevuse laiendamiseks üle piiri, koostööpartnerite leidmiseks uute toodete väljatöötamisel, ühisturunduseks vm. Partneriaadi sihtgrupiks on  metallitöötlemise, puidutööstuse, toiduainetetööstuse, infotehnoloogia ja  turismi valdkonna ettevõtted.
Partneriadi käigus toimuvad piirialade  ettevõtjate kohtumised sama valdkonna koostööst huvitatud ettevõtjatega.  Vastavalt ajagraafikule korraldatakse päeva jooksul ettevõtjatele kohtumisi, mille käigus osapooled otsivad  ühishuve edasiseks koostööks. 
Võrumaalt osaleb partnerjaadil 20 ettevõtet.</t>
  </si>
  <si>
    <t>Metalliettevõtete koostöö tegevuste jätkamine Lõuna-Eesti maakondes (sh Viljandi, Pärnu, Valga, Võru, Põlva): , 2 ühist õppepäeva maakondades, 2 ühisseminar ettetvõtjatele olulistel teemadel, 1-2 ühiste messikülastuste korraldamine.Kasvanud metalliettevõtete koostöö ja võimekus välisturgudele minna. Osaleb 20 piirkonna ettevõtet.</t>
  </si>
  <si>
    <t>Suhtlus partneritega, uute huvipoolte kaasamine, õppepäevade ja ühisseminaride korraldamine, sh koostöös EASi Ekspordidivisioniga,  ühiste ekspordi turundustegevuste ellukutsumine.</t>
  </si>
  <si>
    <t>Projekti juhtimine ja aruandluse koostamine</t>
  </si>
  <si>
    <t>Võrumaa turismisihtkoha tootearendus ja koostöö turismisektoriga</t>
  </si>
  <si>
    <t xml:space="preserve">Eesmärk on tutvustada läbi Lõuna-Eesti Turismi Võrumaa tooteid/teenuseid/sündmuseid. Igakuises uudiskirjas on kajastatud Võru maakonna info. Talve-, kultuuri- ja loodustrükisesse on ette valmistatud tekstid ning välja otsitud sobivad fotod Võrumaa turismiettevõte, -teenuste ja sündmuste kohta. </t>
  </si>
  <si>
    <t xml:space="preserve">Eesmärk on tõsta tursimiettevõtjate teenuse kvaliteeti ning anda uusi teadmisi turismitoote arendamiseks. Tegevuse tulemusena viiakse kevadel 40 turismiasjalisele läbi õppereis mõnda Eesti maakonda. Sügisel toimub aastaseminar, kus kasitletakse mõnd ajakohast teemat, tehakse kokkuvõtteid ning tunnustatakse parimaid. 6 korda aastas toimuvad Võtumaa Turismiliidu koosolekud, kus arutatakse jooksvaid koostöö teemasid. </t>
  </si>
  <si>
    <t>Kertu</t>
  </si>
  <si>
    <t>Margit</t>
  </si>
  <si>
    <t>Eesmärk on väärtustada rohkem ettevõtlikkust ning kaasta ettevõtjaid maakonna kui terviku arengus kaasa rääkima. Osaleb 25 inimest. Ettevõtluspäeva tulemusel tuleb MAK-i vähemalt 5 uut potentsiaalset klienti.</t>
  </si>
  <si>
    <t>Ettekanded koolides, infovahetus läbi majandusõpetajate ja noorsootöötajate. Aidatakse kaasa projektide käivitamisele ja elluviimistele.</t>
  </si>
  <si>
    <t xml:space="preserve">Noorte ettevõtlusteadlikkus on kasvanud, õpilasfirmad on saanud tuge läbi ühistegevuste - laat, koolitused jne, nõustataud 2 õpilasfirmat, teavitatud 100 õpilast 5 koolist.
Noorte ettevõtlusteadlikkus on kasvanud, õpilasfirmad on saanud tuge läbi ühistegevuste - laat, koolitused jne, nõustataud 2 õpilasfirmat, teavitatud 100 õpilast 5 koolist.
</t>
  </si>
  <si>
    <t>Loengud, töötubade organiseerimine ja elluviimine. Lõputööde hindamine jne komisjonitöödes osalemine.</t>
  </si>
  <si>
    <t>Võru MAK koostab EASile taotluse tegevuste elluviimiseks. Koolide ja noorte kaasamine. Abi ürituste korraldamisel.</t>
  </si>
  <si>
    <t>Ergutada Kagu-Eesti tänaste kutseõppurite mõtteviisi ja ärgitada motivatsiooni alustada ettevõtlusega. Aidata kaasa teadlikuks karjääri planeerimiseks,  uute ettevõtete tekkeks läbi ettevõtliku hoiaku kujundamise, soodustada koostööd ja kogemuste vahetust. Projektis osalevad Räpina Aianduskooli, Võrumaa Kutsehariduskeskuse ja Valgamaa Kutseõppekeskuse  II - III kursuse tudengid, kel on omandanud baasteadmised ettevõtlus- või majandusõppest ja majandusõpetajad.    Projekti raames toimub  2 koolituspäeva koos ettevõtjate külastustega  90 õpilasele ja  9 õpetajale.</t>
  </si>
  <si>
    <t>Lõuna-Eesti metallitöö ja masinaehituse valdkonna ettevõtete koostöö (klastri) jätkamine</t>
  </si>
  <si>
    <t>Rahastaja Võrumaa Partnerluskogu (Leader), kaasrastajad Võrumaa Kutsehariduskeskus, Võru Vallavalitsus ja Võru Maavalitsus.  MTÜ Võrumaa Tehnoloogiainkubaatori asutajaliikmed on Võrumaa Arenguagentuur,  Võrumaa Omavalitsusliit, Võrumaa Kutsehariduskeskus, Valgamaa Arenguagentuur ja Põlvamaa Arenduskeskus.</t>
  </si>
  <si>
    <t>Võrumaa arendus-organisatsioonide ja arendustöötajate ümarlaua käivitamine ja koordineerimine</t>
  </si>
  <si>
    <t xml:space="preserve">Mitme maakonna organisatsiooni poolt on tulnud ettepanek käivitada regulaarsed kohtumised Võru maakonna peamiste arendusorganisatsioonide (VAA, Maavalitsus, Partnerluskogu, Võru Instituut) ning Võrumaa omavalitsuse arenduspetsialistide vahel. Ümarlaual on kaks eesmärki - 1) tagada infovahetus ning selle kaudu põhjendamatu dubleerimine ning 2) luua keskkond oluliste teemade arutamiseks ning uute lahenduste leidmiseks. Ümarlaud annab ka olulise sisendi Võrumaa MAP´i. </t>
  </si>
  <si>
    <t>Parandada maakonnasisest koostööd ja info liikumist investorteeninduse valdkonnas. Kohtumised 13 omavalitsuses + 2 ühisarutelu aastas.</t>
  </si>
  <si>
    <t>Osalemine, esinemine, kontaktide sõlmimine.</t>
  </si>
  <si>
    <t>Rahvusvahelise know-how kaasamine maakonna investeerimis-võimaluste turundamisse</t>
  </si>
  <si>
    <t xml:space="preserve">Lähteülesande koostamine, rahastuse leidmine, koostöö väliseksperdiga. </t>
  </si>
  <si>
    <t>Ettevõtlusteavitus üldhariduskoolides</t>
  </si>
  <si>
    <t>Võru Kreutzwaldi, Kesklinna, Vastseliina, Antsla, Parksepa gümnaasiumid</t>
  </si>
  <si>
    <t>Võrumaa Partnerluskogu (Leader)</t>
  </si>
  <si>
    <t xml:space="preserve">Mentorklubidest saab ettevõtjate kohumispaik, kus kohtuvad ettevõtjad ja mentorid. Klubi eesmärgiks on pakkuda tegutsevatele ning alustavatele ettevõtjatele koolituste ja mentorluse kaudu tuge ajal, mis ettevõtluskogemusi veel napib. Toimub 2 klubi. Üks hõlmab EASi tellimusena ettevõtjate mentorklubi, millest saavad osa võtta kõik alustavad ettevõtjad Võru-, Valga- ja Põlvamaal. Teine klubi spetsialiseerub piirkonna kõige olulisemale valdkonnale - puidu ja mööblitööstusele ning seda rahastab Leader. Kokkusaamised toimuvad Kagu-Eesti erinevais paigus vastavalt 7+7 korral. Igal kokkusaamisel on käsitluse all kindel teema.  Klubides osaleb vähemalt 24 inimest. Liikmed on kaasatud arengunõustamise protsessi. </t>
  </si>
  <si>
    <t>Mentiide, mentorite ja koolitajate leidmine, klubiürituste korraldamine. Tagasiside küsimine järgnevate tegevuste planeerimiseks ning edulugude teada saamiseks.</t>
  </si>
  <si>
    <t>VKHK tudengite ettevõtlusnõustamise ja koolituse programm</t>
  </si>
  <si>
    <t>VKHK tudengite ettevalmistamine ettevõtluse alustamiseks, VAA teenuste tutvustus. Noorte lõputööde hindamine ja komisjonitöös osalemine - äri- ja turimikorraldus, puidutöötlemise tehnoloogia. Tudengite abistamine praktikohtade leidmisel Võrumaa ettevõtetes. Tegevuse tulemusena saab VAA 5 uut klienti, kes alustavad oma ettevõtlusega.</t>
  </si>
  <si>
    <t>Võrumaa Tehnoloogiainkubaatori näol on tegemist avaliku sektori inkubaatoriga, mis ei ole kasumit taotlev ning mille eesmärk on luua alustavatele tootmisettevõtetele kasvuks soodsad tingumused.  2013.a. tegevused hõlmavad inkubatsioonikeskuse ehituse projekti juhtimist. Alustavate ettevõtjate vajadus jõukohase hinnaga ning sobivate tingimustega ruumide järele on suur ja see  tingis ka otsuse, et tuleb ehitada oma hooned inkubatsiooniteenuste pakkumiseks.Uue hoone valmimine inkubantidele võimaldab  alustavatel tootmisettevõtjatel kasutada tootmisruume soodustingimustel. Kulude optimeerimine  võimaldab kulude kokkuhoidu ning muudab loomisfaasis ettevõtted  konkurentsivõimelisemaks. Projekti tulemusena on loodud eeldused, et toimub koostöö inkubantide, tehnoloogiainkubaatori, kompetentsikeskuse  ja kutsehariduskeskuse vahel. Projekti tulemusena  on ellu viidud Tehnoloogiainkubaatori 1 etappi ehitus, valminud kolmele inkubandile pind tootmistegevuse alustamiseks ja  loodud vähemalt 6 uut töökohta.</t>
  </si>
  <si>
    <t>korda</t>
  </si>
  <si>
    <t>Ivika</t>
  </si>
  <si>
    <t>Esitluste ettvalmsitamine, läbirääkimised vastuvõtjaga, osalemine. Investeerimis objektide info koondamine.</t>
  </si>
  <si>
    <t xml:space="preserve">Tegevuse eesmärk on tagada investorteeninduse tulemuslik toimimine. Kui MAKi investorteenindaja saab ära teha n.ö. vajaliku kodutöö - kaardistada objektid, ette valmistada omavalitsused, teha sektoranalüüsid ning väärtuspakkumised, turundusmaterjalid ning kodulehe, siis maakonna otseturunduseks välisinvestoritele ei jätku siin ei oskusi ega inimeressurssi. Võrumaal on sobiva eksperdi näol  võimalus kaasata rahvusvahelist kogemust omav spetsialist, kes pakub oma teenuseid Võrumaa turundamisel eelkõige Lääne-Euroopasse. Ekspert elab perekondlike sidemete tõttu osa-ajaliselt Võrumaal ning on valmis Arenguagentuuri aitama. Selleks on vaja leida täiendav katteallikas eksperdi kulude katmiseks. Tegevuste tulemusena saadakse Võrumaale täiendavad 5 potentsiaalse investori visiiti ning vähemalt 1 täiendav investeeringuotsus. Kuna koostöösse haaratakse ka Põlva- ja Valgamaa investorteenindajad, siis tagatakse pädevuse tõus Lõuna-Eesti investorteeninduses. </t>
  </si>
  <si>
    <t>Partnerid Valga-, Põlva- ja Viljandimaa MAKid</t>
  </si>
  <si>
    <t>Kontaktseminar Peterburis Lõuna-Eesti investeerimis-võimalustest PUIDUTÖÖTLEMISE sektoris.</t>
  </si>
  <si>
    <t>Kontaktseminar Peterburis Lõuna-Eesti investeerimis-võimalustest METALLITÖÖTLEMISE sektoris.</t>
  </si>
  <si>
    <t>Road-show Rootsis Lõuna-Eesti investeerimis-võimalustest.</t>
  </si>
  <si>
    <t>Eesmärk on suurendada piirkonna tuntust Venemaal investeerimiskeskkonnana. Seminaril tutvustatakse Võru-, Põlva-, Valga- ja Viljandimaa puidutöötlemise sektori investeerinmisvõimalusi ning luuakse isiklikke kontakte potentsiaalsete investorite ja vahendavate arendusorganisatsioonidega. Tegevuse tulemusena on Peterburi piirkonnast saadud 5-10 investorpäringut. Koostööd koordineerib Võrumaa Arenguagentuur.</t>
  </si>
  <si>
    <t>Eesmärk on suurendada piirkonna tuntust Venemaal investeerimiskeskkonnana. Seminaril tutvustatakse Võru-, Põlva-, Valga- ja Viljandimaa investeerinmisvõimalusi metallitöötlemise sektoris ning luuakse isiklikke kontakte potentsiaalsete investorite ja vahendavate arendusorganisatsioonidega. Tegevuse tulemusena on Peterburi piirkonnast saadud 5-10 investorpäringut. Koostööd koordineerib Põlvamaa Arenduskeskus.</t>
  </si>
  <si>
    <t>Kaasrahastaja Põhjamaade ministrite nõukogu. Partnerid Valga-, Põlva- ja Viljandimaa MAKid</t>
  </si>
  <si>
    <t>Partneriaat on kolme riigi piirkonna Kagu-Eesti, Vidzeme ja Latgale regiooni ning Pihkva oblasti ettevõtete kontaktüritus, kus lisaks ettevõtetele osalevad ka piirkondade arendusorganisatsioonid. Üritus pakub head võimalust tutvustada nii ettevõtjatele kui ka organisatsioonidele investeerimisvõimalusi ja eeliseid Võru-, Viljandi-, Valga- ja Põlvamaal ning anda teavet investorteeninduse toimimisest MAK võrgustikus. Partneriaadi tulemusena sõlmitakse vähemalt 10 kasulikku kontakti.</t>
  </si>
  <si>
    <t xml:space="preserve">Rahastustaotluse koostamine. Korraldmine, investeerimisobjektide kohta info koondamine ja esitluste koostamine, osalemine, kontaktide sõlmimine.. </t>
  </si>
  <si>
    <t>Euregio Pskov-Livonia, Valga-, Põlva-, Viljandimaa MAKid.</t>
  </si>
  <si>
    <t>Kaasrahastajad Võru linn, Võru, Misso ja Antsla vald.</t>
  </si>
  <si>
    <t xml:space="preserve">Eesmärk on suurendada piirkonna tuntust Rootsis investeerimiskeskkonnana. Seminaril tutvustatakse Võru-, Põlva-, Valga- ja Viljandimaa investeerinmisvõimalusi metallitöötlemise sektoris ning luuakse isiklikke kontakte potentsiaalsete investorite ja vahendavate arendusorganisatsioonidega. Tegevuse tulemusena on Peterburi piirkonnast saadud 5-10 investorpäringut. Taotluse Põhjamaade Ministrite Nõukogule koostab Valgamaa Arenguagentuur. Road-show korraldamist koordineerib Viljandimaa Arenduskeskus.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</si>
</sst>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0.0"/>
    <numFmt numFmtId="166" formatCode="0_ ;[Red]\-0\ "/>
    <numFmt numFmtId="167" formatCode="_-* #,##0\ _€_-;\-* #,##0\ _€_-;_-* &quot;-&quot;??\ _€_-;_-@_-"/>
    <numFmt numFmtId="168" formatCode="_-* #,##0.0\ _€_-;\-* #,##0.0\ _€_-;_-* &quot;-&quot;??\ _€_-;_-@_-"/>
  </numFmts>
  <fonts count="28" x14ac:knownFonts="1">
    <font>
      <sz val="11"/>
      <color theme="1"/>
      <name val="Calibri"/>
      <family val="2"/>
      <charset val="186"/>
      <scheme val="minor"/>
    </font>
    <font>
      <sz val="11"/>
      <name val="Calibri"/>
      <family val="2"/>
      <charset val="186"/>
      <scheme val="minor"/>
    </font>
    <font>
      <sz val="11"/>
      <color theme="1"/>
      <name val="Calibri"/>
      <family val="2"/>
      <charset val="186"/>
      <scheme val="minor"/>
    </font>
    <font>
      <b/>
      <sz val="11"/>
      <color theme="1"/>
      <name val="Calibri"/>
      <family val="2"/>
      <charset val="186"/>
      <scheme val="minor"/>
    </font>
    <font>
      <b/>
      <sz val="11"/>
      <color theme="3"/>
      <name val="Calibri"/>
      <family val="2"/>
      <charset val="186"/>
      <scheme val="minor"/>
    </font>
    <font>
      <sz val="9"/>
      <color indexed="81"/>
      <name val="Tahoma"/>
      <family val="2"/>
      <charset val="186"/>
    </font>
    <font>
      <b/>
      <sz val="9"/>
      <color indexed="81"/>
      <name val="Tahoma"/>
      <family val="2"/>
      <charset val="186"/>
    </font>
    <font>
      <sz val="11"/>
      <color theme="3"/>
      <name val="Calibri"/>
      <family val="2"/>
      <charset val="186"/>
      <scheme val="minor"/>
    </font>
    <font>
      <i/>
      <sz val="11"/>
      <color theme="1"/>
      <name val="Calibri"/>
      <family val="2"/>
      <charset val="186"/>
      <scheme val="minor"/>
    </font>
    <font>
      <sz val="10"/>
      <name val="Arial"/>
      <family val="2"/>
      <charset val="186"/>
    </font>
    <font>
      <b/>
      <sz val="12"/>
      <color rgb="FFFF0000"/>
      <name val="Calibri"/>
      <family val="2"/>
      <charset val="186"/>
      <scheme val="minor"/>
    </font>
    <font>
      <sz val="7"/>
      <color rgb="FF000000"/>
      <name val="Times New Roman"/>
      <family val="1"/>
      <charset val="186"/>
    </font>
    <font>
      <sz val="11"/>
      <color rgb="FF000000"/>
      <name val="Calibri"/>
      <family val="2"/>
      <charset val="186"/>
      <scheme val="minor"/>
    </font>
    <font>
      <sz val="10"/>
      <color theme="1"/>
      <name val="Verdana"/>
      <family val="2"/>
      <charset val="186"/>
    </font>
    <font>
      <sz val="8"/>
      <color theme="1"/>
      <name val="Calibri"/>
      <family val="2"/>
      <charset val="186"/>
      <scheme val="minor"/>
    </font>
    <font>
      <sz val="9"/>
      <color theme="1"/>
      <name val="Calibri"/>
      <family val="2"/>
      <charset val="186"/>
      <scheme val="minor"/>
    </font>
    <font>
      <i/>
      <sz val="9"/>
      <color theme="1"/>
      <name val="Calibri"/>
      <family val="2"/>
      <charset val="186"/>
      <scheme val="minor"/>
    </font>
    <font>
      <b/>
      <sz val="9"/>
      <color theme="1"/>
      <name val="Calibri"/>
      <family val="2"/>
      <charset val="186"/>
      <scheme val="minor"/>
    </font>
    <font>
      <b/>
      <sz val="12"/>
      <color theme="1"/>
      <name val="Calibri"/>
      <family val="2"/>
      <charset val="186"/>
      <scheme val="minor"/>
    </font>
    <font>
      <sz val="12"/>
      <color theme="1"/>
      <name val="Calibri"/>
      <family val="2"/>
      <charset val="186"/>
      <scheme val="minor"/>
    </font>
    <font>
      <b/>
      <sz val="7"/>
      <color rgb="FF000000"/>
      <name val="Times New Roman"/>
      <family val="1"/>
      <charset val="186"/>
    </font>
    <font>
      <b/>
      <sz val="11"/>
      <color rgb="FF000000"/>
      <name val="Calibri"/>
      <family val="2"/>
      <charset val="186"/>
      <scheme val="minor"/>
    </font>
    <font>
      <b/>
      <sz val="10"/>
      <color theme="1"/>
      <name val="Calibri"/>
      <family val="2"/>
      <charset val="186"/>
      <scheme val="minor"/>
    </font>
    <font>
      <b/>
      <sz val="11"/>
      <name val="Calibri"/>
      <family val="2"/>
      <charset val="186"/>
      <scheme val="minor"/>
    </font>
    <font>
      <b/>
      <sz val="8"/>
      <color theme="1"/>
      <name val="Calibri"/>
      <family val="2"/>
      <charset val="186"/>
      <scheme val="minor"/>
    </font>
    <font>
      <sz val="10"/>
      <color theme="1"/>
      <name val="Calibri"/>
      <family val="2"/>
      <charset val="186"/>
      <scheme val="minor"/>
    </font>
    <font>
      <sz val="9"/>
      <color indexed="81"/>
      <name val="Tahoma"/>
      <charset val="1"/>
    </font>
    <font>
      <b/>
      <sz val="9"/>
      <color indexed="81"/>
      <name val="Tahoma"/>
      <charset val="1"/>
    </font>
  </fonts>
  <fills count="8">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56">
    <border>
      <left/>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double">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s>
  <cellStyleXfs count="5">
    <xf numFmtId="0" fontId="0" fillId="0" borderId="0"/>
    <xf numFmtId="9" fontId="2" fillId="0" borderId="0" applyFont="0" applyFill="0" applyBorder="0" applyAlignment="0" applyProtection="0"/>
    <xf numFmtId="164" fontId="2" fillId="0" borderId="0" applyFont="0" applyFill="0" applyBorder="0" applyAlignment="0" applyProtection="0"/>
    <xf numFmtId="0" fontId="9" fillId="0" borderId="0"/>
    <xf numFmtId="164" fontId="2" fillId="0" borderId="0" applyFont="0" applyFill="0" applyBorder="0" applyAlignment="0" applyProtection="0"/>
  </cellStyleXfs>
  <cellXfs count="248">
    <xf numFmtId="0" fontId="0" fillId="0" borderId="0" xfId="0"/>
    <xf numFmtId="49" fontId="7" fillId="3" borderId="7" xfId="0" applyNumberFormat="1" applyFont="1" applyFill="1" applyBorder="1"/>
    <xf numFmtId="0" fontId="7" fillId="3" borderId="7" xfId="0" applyFont="1" applyFill="1" applyBorder="1"/>
    <xf numFmtId="165" fontId="7" fillId="3" borderId="0" xfId="0" applyNumberFormat="1" applyFont="1" applyFill="1" applyBorder="1"/>
    <xf numFmtId="165" fontId="7" fillId="3" borderId="8" xfId="0" applyNumberFormat="1" applyFont="1" applyFill="1" applyBorder="1"/>
    <xf numFmtId="0" fontId="4" fillId="3" borderId="2" xfId="0" applyFont="1" applyFill="1" applyBorder="1" applyAlignment="1">
      <alignment wrapText="1"/>
    </xf>
    <xf numFmtId="0" fontId="7" fillId="3" borderId="17" xfId="0" applyFont="1" applyFill="1" applyBorder="1" applyAlignment="1">
      <alignment wrapText="1"/>
    </xf>
    <xf numFmtId="0" fontId="7" fillId="3" borderId="3" xfId="0" applyFont="1" applyFill="1" applyBorder="1" applyAlignment="1">
      <alignment wrapText="1"/>
    </xf>
    <xf numFmtId="49" fontId="7" fillId="2" borderId="14" xfId="0" applyNumberFormat="1" applyFont="1" applyFill="1" applyBorder="1"/>
    <xf numFmtId="165" fontId="7" fillId="2" borderId="15" xfId="0" applyNumberFormat="1" applyFont="1" applyFill="1" applyBorder="1" applyAlignment="1">
      <alignment wrapText="1"/>
    </xf>
    <xf numFmtId="165" fontId="7" fillId="2" borderId="16" xfId="0" applyNumberFormat="1" applyFont="1" applyFill="1" applyBorder="1" applyAlignment="1">
      <alignment wrapText="1"/>
    </xf>
    <xf numFmtId="0" fontId="7" fillId="3" borderId="23" xfId="0" applyFont="1" applyFill="1" applyBorder="1"/>
    <xf numFmtId="165" fontId="7" fillId="3" borderId="21" xfId="0" applyNumberFormat="1" applyFont="1" applyFill="1" applyBorder="1"/>
    <xf numFmtId="165" fontId="7" fillId="3" borderId="24" xfId="0" applyNumberFormat="1" applyFont="1" applyFill="1" applyBorder="1"/>
    <xf numFmtId="165" fontId="7" fillId="2" borderId="25" xfId="0" applyNumberFormat="1" applyFont="1" applyFill="1" applyBorder="1" applyAlignment="1">
      <alignment wrapText="1"/>
    </xf>
    <xf numFmtId="165" fontId="0" fillId="2" borderId="25" xfId="0" applyNumberFormat="1" applyFill="1" applyBorder="1"/>
    <xf numFmtId="165" fontId="0" fillId="2" borderId="26" xfId="0" applyNumberFormat="1" applyFill="1" applyBorder="1"/>
    <xf numFmtId="49" fontId="7" fillId="2" borderId="5" xfId="0" applyNumberFormat="1" applyFont="1" applyFill="1" applyBorder="1"/>
    <xf numFmtId="0" fontId="0" fillId="4" borderId="0" xfId="0" applyFill="1"/>
    <xf numFmtId="0" fontId="0" fillId="0" borderId="0" xfId="0" applyFont="1" applyFill="1" applyAlignment="1">
      <alignment wrapText="1"/>
    </xf>
    <xf numFmtId="0" fontId="0" fillId="0" borderId="0" xfId="0" applyFont="1" applyFill="1" applyBorder="1" applyAlignment="1">
      <alignment wrapText="1"/>
    </xf>
    <xf numFmtId="0" fontId="0" fillId="0" borderId="1" xfId="0" applyFont="1" applyFill="1" applyBorder="1" applyAlignment="1">
      <alignment wrapText="1"/>
    </xf>
    <xf numFmtId="166" fontId="0" fillId="0" borderId="1" xfId="0" applyNumberFormat="1" applyFont="1" applyFill="1" applyBorder="1" applyAlignment="1">
      <alignment wrapText="1"/>
    </xf>
    <xf numFmtId="0" fontId="0" fillId="0" borderId="12" xfId="0" applyFont="1" applyFill="1" applyBorder="1" applyAlignment="1">
      <alignment wrapText="1"/>
    </xf>
    <xf numFmtId="0" fontId="4" fillId="0" borderId="13" xfId="0" applyFont="1" applyFill="1" applyBorder="1" applyAlignment="1">
      <alignment horizontal="left"/>
    </xf>
    <xf numFmtId="0" fontId="4" fillId="0" borderId="5" xfId="0" applyFont="1" applyFill="1" applyBorder="1" applyAlignment="1">
      <alignment horizontal="center" wrapText="1"/>
    </xf>
    <xf numFmtId="0" fontId="3" fillId="0" borderId="9" xfId="0" applyFont="1" applyFill="1" applyBorder="1" applyAlignment="1">
      <alignment horizontal="center" wrapText="1"/>
    </xf>
    <xf numFmtId="1" fontId="0" fillId="0" borderId="6" xfId="0" applyNumberFormat="1" applyFont="1" applyFill="1" applyBorder="1" applyAlignment="1">
      <alignment horizontal="center" wrapText="1"/>
    </xf>
    <xf numFmtId="1" fontId="0" fillId="0" borderId="4" xfId="0" applyNumberFormat="1" applyFont="1" applyFill="1" applyBorder="1" applyAlignment="1">
      <alignment horizontal="center" wrapText="1"/>
    </xf>
    <xf numFmtId="0" fontId="0" fillId="0" borderId="11" xfId="0" applyFont="1" applyFill="1" applyBorder="1" applyAlignment="1">
      <alignment wrapText="1"/>
    </xf>
    <xf numFmtId="9" fontId="0" fillId="0" borderId="12" xfId="1" applyFont="1" applyFill="1" applyBorder="1" applyAlignment="1">
      <alignment wrapText="1"/>
    </xf>
    <xf numFmtId="167" fontId="0" fillId="0" borderId="0" xfId="2" applyNumberFormat="1" applyFont="1" applyFill="1" applyBorder="1" applyAlignment="1">
      <alignment wrapText="1"/>
    </xf>
    <xf numFmtId="167" fontId="0" fillId="0" borderId="12" xfId="2" applyNumberFormat="1" applyFont="1" applyFill="1" applyBorder="1" applyAlignment="1">
      <alignment wrapText="1"/>
    </xf>
    <xf numFmtId="0" fontId="0" fillId="0" borderId="0" xfId="0" applyFont="1" applyFill="1" applyAlignment="1">
      <alignment wrapText="1" shrinkToFit="1"/>
    </xf>
    <xf numFmtId="0" fontId="0" fillId="0" borderId="28" xfId="0" applyFont="1" applyFill="1" applyBorder="1" applyAlignment="1">
      <alignment wrapText="1"/>
    </xf>
    <xf numFmtId="0" fontId="0" fillId="0" borderId="29" xfId="0" applyFont="1" applyFill="1" applyBorder="1" applyAlignment="1">
      <alignment wrapText="1"/>
    </xf>
    <xf numFmtId="0" fontId="0" fillId="0" borderId="28" xfId="0" applyFont="1" applyFill="1" applyBorder="1" applyAlignment="1">
      <alignment wrapText="1" shrinkToFit="1"/>
    </xf>
    <xf numFmtId="0" fontId="0" fillId="0" borderId="27" xfId="0" applyFont="1" applyFill="1" applyBorder="1" applyAlignment="1">
      <alignment wrapText="1"/>
    </xf>
    <xf numFmtId="9" fontId="0" fillId="0" borderId="27" xfId="1" applyFont="1" applyFill="1" applyBorder="1" applyAlignment="1">
      <alignment wrapText="1"/>
    </xf>
    <xf numFmtId="166" fontId="0" fillId="0" borderId="29" xfId="0" applyNumberFormat="1" applyFont="1" applyFill="1" applyBorder="1" applyAlignment="1">
      <alignment wrapText="1"/>
    </xf>
    <xf numFmtId="167" fontId="0" fillId="0" borderId="28" xfId="2" applyNumberFormat="1" applyFont="1" applyFill="1" applyBorder="1" applyAlignment="1">
      <alignment wrapText="1"/>
    </xf>
    <xf numFmtId="167" fontId="0" fillId="0" borderId="27" xfId="2" applyNumberFormat="1" applyFont="1" applyFill="1" applyBorder="1" applyAlignment="1">
      <alignment wrapText="1"/>
    </xf>
    <xf numFmtId="0" fontId="0" fillId="0" borderId="15" xfId="0" applyFont="1" applyFill="1" applyBorder="1" applyAlignment="1">
      <alignment wrapText="1"/>
    </xf>
    <xf numFmtId="0" fontId="0" fillId="0" borderId="19" xfId="0" applyFont="1" applyFill="1" applyBorder="1" applyAlignment="1">
      <alignment wrapText="1"/>
    </xf>
    <xf numFmtId="0" fontId="0" fillId="0" borderId="15" xfId="0" applyFont="1" applyFill="1" applyBorder="1" applyAlignment="1">
      <alignment wrapText="1" shrinkToFit="1"/>
    </xf>
    <xf numFmtId="0" fontId="0" fillId="0" borderId="18" xfId="0" applyFont="1" applyFill="1" applyBorder="1" applyAlignment="1">
      <alignment wrapText="1"/>
    </xf>
    <xf numFmtId="9" fontId="0" fillId="0" borderId="18" xfId="1" applyFont="1" applyFill="1" applyBorder="1" applyAlignment="1">
      <alignment wrapText="1"/>
    </xf>
    <xf numFmtId="166" fontId="0" fillId="0" borderId="19" xfId="0" applyNumberFormat="1" applyFont="1" applyFill="1" applyBorder="1" applyAlignment="1">
      <alignment wrapText="1"/>
    </xf>
    <xf numFmtId="167" fontId="0" fillId="0" borderId="15" xfId="2" applyNumberFormat="1" applyFont="1" applyFill="1" applyBorder="1" applyAlignment="1">
      <alignment wrapText="1"/>
    </xf>
    <xf numFmtId="167" fontId="0" fillId="0" borderId="18" xfId="2" applyNumberFormat="1" applyFont="1" applyFill="1" applyBorder="1" applyAlignment="1">
      <alignment wrapText="1"/>
    </xf>
    <xf numFmtId="2" fontId="0" fillId="0" borderId="12" xfId="0" applyNumberFormat="1" applyFont="1" applyFill="1" applyBorder="1" applyAlignment="1">
      <alignment wrapText="1"/>
    </xf>
    <xf numFmtId="167" fontId="0" fillId="0" borderId="0" xfId="2" applyNumberFormat="1" applyFont="1" applyFill="1" applyBorder="1" applyAlignment="1"/>
    <xf numFmtId="167" fontId="0" fillId="0" borderId="12" xfId="2" applyNumberFormat="1" applyFont="1" applyFill="1" applyBorder="1" applyAlignment="1"/>
    <xf numFmtId="166" fontId="0" fillId="0" borderId="0" xfId="0" applyNumberFormat="1" applyFont="1" applyFill="1" applyBorder="1" applyAlignment="1">
      <alignment wrapText="1"/>
    </xf>
    <xf numFmtId="0" fontId="0" fillId="0" borderId="15" xfId="0" applyFont="1" applyFill="1" applyBorder="1" applyAlignment="1"/>
    <xf numFmtId="0" fontId="0" fillId="0" borderId="18" xfId="0" applyFont="1" applyFill="1" applyBorder="1" applyAlignment="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wrapText="1"/>
    </xf>
    <xf numFmtId="0" fontId="0" fillId="0" borderId="22" xfId="0" applyFont="1" applyFill="1" applyBorder="1" applyAlignment="1">
      <alignment wrapText="1"/>
    </xf>
    <xf numFmtId="0" fontId="0" fillId="0" borderId="21" xfId="0" applyFont="1" applyFill="1" applyBorder="1" applyAlignment="1">
      <alignment wrapText="1"/>
    </xf>
    <xf numFmtId="9" fontId="0" fillId="0" borderId="20" xfId="1" applyFont="1" applyFill="1" applyBorder="1" applyAlignment="1">
      <alignment wrapText="1"/>
    </xf>
    <xf numFmtId="166" fontId="0" fillId="0" borderId="22" xfId="0" applyNumberFormat="1" applyFont="1" applyFill="1" applyBorder="1" applyAlignment="1">
      <alignment wrapText="1"/>
    </xf>
    <xf numFmtId="167" fontId="0" fillId="0" borderId="21" xfId="2" applyNumberFormat="1" applyFont="1" applyFill="1" applyBorder="1" applyAlignment="1">
      <alignment wrapText="1"/>
    </xf>
    <xf numFmtId="167" fontId="0" fillId="0" borderId="20" xfId="2" applyNumberFormat="1" applyFont="1" applyFill="1" applyBorder="1" applyAlignment="1">
      <alignment wrapText="1"/>
    </xf>
    <xf numFmtId="0" fontId="0" fillId="0" borderId="18"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0" fillId="0" borderId="36" xfId="0" applyFont="1" applyFill="1" applyBorder="1" applyAlignment="1">
      <alignment wrapText="1"/>
    </xf>
    <xf numFmtId="0" fontId="0" fillId="0" borderId="38" xfId="0" applyFont="1" applyFill="1" applyBorder="1" applyAlignment="1">
      <alignment wrapText="1"/>
    </xf>
    <xf numFmtId="0" fontId="0" fillId="0" borderId="36" xfId="0" applyFont="1" applyFill="1" applyBorder="1" applyAlignment="1">
      <alignment horizontal="center" wrapText="1"/>
    </xf>
    <xf numFmtId="0" fontId="0" fillId="0" borderId="37" xfId="0" applyFont="1" applyFill="1" applyBorder="1" applyAlignment="1">
      <alignment wrapText="1"/>
    </xf>
    <xf numFmtId="0" fontId="15" fillId="0" borderId="36" xfId="0" applyFont="1" applyFill="1" applyBorder="1" applyAlignment="1">
      <alignment wrapText="1"/>
    </xf>
    <xf numFmtId="0" fontId="15" fillId="0" borderId="0" xfId="0" applyFont="1" applyFill="1" applyAlignment="1">
      <alignment wrapText="1"/>
    </xf>
    <xf numFmtId="0" fontId="15" fillId="0" borderId="28" xfId="0" applyFont="1" applyFill="1" applyBorder="1" applyAlignment="1">
      <alignment wrapText="1"/>
    </xf>
    <xf numFmtId="0" fontId="15" fillId="0" borderId="15" xfId="0" applyFont="1" applyFill="1" applyBorder="1" applyAlignment="1">
      <alignment wrapText="1"/>
    </xf>
    <xf numFmtId="0" fontId="15" fillId="0" borderId="0" xfId="0" applyFont="1" applyFill="1"/>
    <xf numFmtId="9" fontId="17" fillId="0" borderId="3" xfId="1" applyFont="1" applyFill="1" applyBorder="1" applyAlignment="1">
      <alignment wrapText="1"/>
    </xf>
    <xf numFmtId="167" fontId="15" fillId="0" borderId="0" xfId="2" applyNumberFormat="1" applyFont="1" applyFill="1" applyAlignment="1">
      <alignment wrapText="1"/>
    </xf>
    <xf numFmtId="9" fontId="17" fillId="0" borderId="31" xfId="1" applyFont="1" applyFill="1" applyBorder="1" applyAlignment="1">
      <alignment wrapText="1"/>
    </xf>
    <xf numFmtId="0" fontId="15" fillId="0" borderId="33" xfId="0" applyFont="1" applyFill="1" applyBorder="1" applyAlignment="1">
      <alignment wrapText="1"/>
    </xf>
    <xf numFmtId="1" fontId="15" fillId="0" borderId="35" xfId="0" applyNumberFormat="1" applyFont="1" applyFill="1" applyBorder="1" applyAlignment="1">
      <alignment wrapText="1"/>
    </xf>
    <xf numFmtId="0" fontId="0" fillId="6" borderId="36" xfId="0" applyFont="1" applyFill="1" applyBorder="1" applyAlignment="1">
      <alignment wrapText="1"/>
    </xf>
    <xf numFmtId="2" fontId="0" fillId="6" borderId="36" xfId="0" applyNumberFormat="1" applyFont="1" applyFill="1" applyBorder="1" applyAlignment="1">
      <alignment wrapText="1"/>
    </xf>
    <xf numFmtId="0" fontId="0" fillId="6" borderId="37" xfId="0" applyFont="1" applyFill="1" applyBorder="1" applyAlignment="1">
      <alignment wrapText="1"/>
    </xf>
    <xf numFmtId="0" fontId="0" fillId="6" borderId="39" xfId="0" applyFont="1" applyFill="1" applyBorder="1" applyAlignment="1">
      <alignment wrapText="1"/>
    </xf>
    <xf numFmtId="0" fontId="15" fillId="0" borderId="4" xfId="0" applyFont="1" applyFill="1" applyBorder="1" applyAlignment="1">
      <alignment wrapText="1"/>
    </xf>
    <xf numFmtId="0" fontId="0" fillId="0" borderId="4" xfId="0" applyFont="1" applyFill="1" applyBorder="1" applyAlignment="1">
      <alignment wrapText="1"/>
    </xf>
    <xf numFmtId="0" fontId="0" fillId="0" borderId="4" xfId="0" applyFont="1" applyFill="1" applyBorder="1" applyAlignment="1">
      <alignment wrapText="1" shrinkToFit="1"/>
    </xf>
    <xf numFmtId="0" fontId="1" fillId="0" borderId="4" xfId="0" applyFont="1" applyFill="1" applyBorder="1" applyAlignment="1">
      <alignment wrapText="1"/>
    </xf>
    <xf numFmtId="0" fontId="16" fillId="0" borderId="4" xfId="0" applyFont="1" applyFill="1" applyBorder="1" applyAlignment="1">
      <alignment wrapText="1"/>
    </xf>
    <xf numFmtId="0" fontId="1" fillId="0" borderId="4" xfId="0" applyFont="1" applyFill="1" applyBorder="1" applyAlignment="1">
      <alignment wrapText="1" shrinkToFit="1"/>
    </xf>
    <xf numFmtId="1" fontId="1" fillId="0" borderId="4" xfId="1" applyNumberFormat="1" applyFont="1" applyFill="1" applyBorder="1" applyAlignment="1">
      <alignment wrapText="1"/>
    </xf>
    <xf numFmtId="0" fontId="15" fillId="0" borderId="40" xfId="0" applyFont="1" applyFill="1" applyBorder="1" applyAlignment="1">
      <alignment wrapText="1"/>
    </xf>
    <xf numFmtId="0" fontId="1" fillId="0" borderId="40" xfId="0" applyFont="1" applyFill="1" applyBorder="1" applyAlignment="1">
      <alignment wrapText="1"/>
    </xf>
    <xf numFmtId="0" fontId="0" fillId="0" borderId="40" xfId="0" applyFont="1" applyFill="1" applyBorder="1" applyAlignment="1">
      <alignment wrapText="1"/>
    </xf>
    <xf numFmtId="0" fontId="0" fillId="0" borderId="40" xfId="0" applyFont="1" applyFill="1" applyBorder="1" applyAlignment="1">
      <alignment wrapText="1" shrinkToFit="1"/>
    </xf>
    <xf numFmtId="0" fontId="0" fillId="0" borderId="6" xfId="0" applyFont="1" applyFill="1" applyBorder="1" applyAlignment="1">
      <alignment wrapText="1"/>
    </xf>
    <xf numFmtId="0" fontId="15" fillId="0" borderId="6" xfId="0" applyFont="1" applyFill="1" applyBorder="1" applyAlignment="1">
      <alignment wrapText="1"/>
    </xf>
    <xf numFmtId="0" fontId="0" fillId="0" borderId="6" xfId="0" applyFont="1" applyFill="1" applyBorder="1" applyAlignment="1">
      <alignment wrapText="1" shrinkToFit="1"/>
    </xf>
    <xf numFmtId="0" fontId="1" fillId="0" borderId="4" xfId="0" applyFont="1" applyFill="1" applyBorder="1" applyAlignment="1">
      <alignment horizontal="center" wrapText="1"/>
    </xf>
    <xf numFmtId="0" fontId="15" fillId="0" borderId="42" xfId="0" applyFont="1" applyFill="1" applyBorder="1" applyAlignment="1">
      <alignment wrapText="1"/>
    </xf>
    <xf numFmtId="0" fontId="1" fillId="0" borderId="42" xfId="0" applyFont="1" applyFill="1" applyBorder="1" applyAlignment="1">
      <alignment wrapText="1"/>
    </xf>
    <xf numFmtId="0" fontId="0" fillId="0" borderId="42" xfId="0" applyFont="1" applyFill="1" applyBorder="1" applyAlignment="1">
      <alignment wrapText="1"/>
    </xf>
    <xf numFmtId="0" fontId="0" fillId="0" borderId="42" xfId="0" applyFont="1" applyFill="1" applyBorder="1" applyAlignment="1">
      <alignment wrapText="1" shrinkToFit="1"/>
    </xf>
    <xf numFmtId="0" fontId="0" fillId="0" borderId="41" xfId="0" applyFont="1" applyFill="1" applyBorder="1" applyAlignment="1">
      <alignment wrapText="1"/>
    </xf>
    <xf numFmtId="0" fontId="0" fillId="0" borderId="43" xfId="0" applyFont="1" applyFill="1" applyBorder="1" applyAlignment="1">
      <alignment wrapText="1"/>
    </xf>
    <xf numFmtId="9" fontId="0" fillId="0" borderId="44" xfId="1" applyFont="1" applyFill="1" applyBorder="1" applyAlignment="1">
      <alignment wrapText="1"/>
    </xf>
    <xf numFmtId="166" fontId="0" fillId="0" borderId="41" xfId="0" applyNumberFormat="1" applyFont="1" applyFill="1" applyBorder="1" applyAlignment="1">
      <alignment wrapText="1"/>
    </xf>
    <xf numFmtId="167" fontId="0" fillId="0" borderId="43" xfId="2" applyNumberFormat="1" applyFont="1" applyFill="1" applyBorder="1" applyAlignment="1">
      <alignment wrapText="1"/>
    </xf>
    <xf numFmtId="167" fontId="0" fillId="0" borderId="44" xfId="2" applyNumberFormat="1" applyFont="1" applyFill="1" applyBorder="1" applyAlignment="1">
      <alignment wrapText="1"/>
    </xf>
    <xf numFmtId="0" fontId="15" fillId="0" borderId="45" xfId="0" applyFont="1" applyFill="1" applyBorder="1" applyAlignment="1">
      <alignment wrapText="1"/>
    </xf>
    <xf numFmtId="0" fontId="0" fillId="0" borderId="45" xfId="0" applyFont="1" applyFill="1" applyBorder="1" applyAlignment="1">
      <alignment wrapText="1"/>
    </xf>
    <xf numFmtId="0" fontId="0" fillId="0" borderId="45" xfId="0" applyFont="1" applyFill="1" applyBorder="1" applyAlignment="1">
      <alignment wrapText="1" shrinkToFit="1"/>
    </xf>
    <xf numFmtId="0" fontId="15" fillId="6" borderId="4" xfId="0" applyFont="1" applyFill="1" applyBorder="1" applyAlignment="1">
      <alignment wrapText="1"/>
    </xf>
    <xf numFmtId="0" fontId="3" fillId="6" borderId="4" xfId="0" applyFont="1" applyFill="1" applyBorder="1" applyAlignment="1">
      <alignment wrapText="1"/>
    </xf>
    <xf numFmtId="0" fontId="0" fillId="6" borderId="4" xfId="0" applyFont="1" applyFill="1" applyBorder="1" applyAlignment="1">
      <alignment wrapText="1"/>
    </xf>
    <xf numFmtId="0" fontId="3" fillId="6" borderId="4" xfId="0" applyFont="1" applyFill="1" applyBorder="1" applyAlignment="1">
      <alignment wrapText="1" shrinkToFit="1"/>
    </xf>
    <xf numFmtId="0" fontId="0" fillId="6" borderId="47" xfId="0" applyFont="1" applyFill="1" applyBorder="1" applyAlignment="1">
      <alignment wrapText="1"/>
    </xf>
    <xf numFmtId="0" fontId="0" fillId="0" borderId="47" xfId="0" applyFont="1" applyFill="1" applyBorder="1" applyAlignment="1">
      <alignment wrapText="1"/>
    </xf>
    <xf numFmtId="0" fontId="8" fillId="0" borderId="47" xfId="0" applyFont="1" applyFill="1" applyBorder="1" applyAlignment="1">
      <alignment wrapText="1"/>
    </xf>
    <xf numFmtId="0" fontId="0" fillId="0" borderId="47" xfId="0" applyFont="1" applyFill="1" applyBorder="1" applyAlignment="1"/>
    <xf numFmtId="9" fontId="2" fillId="0" borderId="6" xfId="1" applyFont="1" applyFill="1" applyBorder="1" applyAlignment="1">
      <alignment wrapText="1"/>
    </xf>
    <xf numFmtId="0" fontId="1" fillId="0" borderId="6" xfId="0" applyFont="1" applyFill="1" applyBorder="1" applyAlignment="1">
      <alignment wrapText="1" shrinkToFit="1"/>
    </xf>
    <xf numFmtId="0" fontId="3" fillId="0" borderId="0" xfId="0" applyFont="1"/>
    <xf numFmtId="0" fontId="0" fillId="0" borderId="47" xfId="0" applyFont="1" applyFill="1" applyBorder="1" applyAlignment="1">
      <alignment wrapText="1" shrinkToFit="1"/>
    </xf>
    <xf numFmtId="9" fontId="2" fillId="0" borderId="37" xfId="1" applyFont="1" applyFill="1" applyBorder="1" applyAlignment="1">
      <alignment wrapText="1"/>
    </xf>
    <xf numFmtId="0" fontId="1" fillId="0" borderId="47" xfId="0" applyFont="1" applyFill="1" applyBorder="1" applyAlignment="1">
      <alignment wrapText="1" shrinkToFit="1"/>
    </xf>
    <xf numFmtId="1" fontId="1" fillId="0" borderId="47" xfId="1" applyNumberFormat="1" applyFont="1" applyFill="1" applyBorder="1" applyAlignment="1">
      <alignment wrapText="1"/>
    </xf>
    <xf numFmtId="0" fontId="0" fillId="5" borderId="47" xfId="0" applyFont="1" applyFill="1" applyBorder="1" applyAlignment="1">
      <alignment wrapText="1" shrinkToFit="1"/>
    </xf>
    <xf numFmtId="0" fontId="0" fillId="0" borderId="47" xfId="0" applyBorder="1" applyAlignment="1">
      <alignment wrapText="1"/>
    </xf>
    <xf numFmtId="0" fontId="0" fillId="5" borderId="37" xfId="0" applyFont="1" applyFill="1" applyBorder="1" applyAlignment="1">
      <alignment wrapText="1" shrinkToFit="1"/>
    </xf>
    <xf numFmtId="0" fontId="13" fillId="5" borderId="47" xfId="0" applyFont="1" applyFill="1" applyBorder="1" applyAlignment="1">
      <alignment wrapText="1"/>
    </xf>
    <xf numFmtId="0" fontId="0" fillId="5" borderId="47" xfId="0" applyFill="1" applyBorder="1" applyAlignment="1">
      <alignment wrapText="1" shrinkToFit="1"/>
    </xf>
    <xf numFmtId="0" fontId="13" fillId="5" borderId="47" xfId="0" applyFont="1" applyFill="1" applyBorder="1" applyAlignment="1">
      <alignment vertical="center" wrapText="1"/>
    </xf>
    <xf numFmtId="0" fontId="13" fillId="5" borderId="47" xfId="0" applyFont="1" applyFill="1" applyBorder="1" applyAlignment="1">
      <alignment vertical="center"/>
    </xf>
    <xf numFmtId="0" fontId="13" fillId="5" borderId="47" xfId="0" applyFont="1" applyFill="1" applyBorder="1"/>
    <xf numFmtId="0" fontId="0" fillId="0" borderId="37" xfId="0" applyFont="1" applyFill="1" applyBorder="1" applyAlignment="1">
      <alignment wrapText="1" shrinkToFit="1"/>
    </xf>
    <xf numFmtId="0" fontId="0" fillId="0" borderId="4" xfId="0" applyBorder="1" applyAlignment="1">
      <alignment horizontal="center"/>
    </xf>
    <xf numFmtId="0" fontId="0" fillId="0" borderId="0" xfId="0" applyAlignment="1">
      <alignment vertical="top"/>
    </xf>
    <xf numFmtId="0" fontId="15" fillId="5" borderId="40" xfId="0" applyFont="1" applyFill="1" applyBorder="1" applyAlignment="1">
      <alignment vertical="top" wrapText="1"/>
    </xf>
    <xf numFmtId="0" fontId="15" fillId="0" borderId="54" xfId="0" applyFont="1" applyFill="1" applyBorder="1" applyAlignment="1">
      <alignment vertical="top" wrapText="1"/>
    </xf>
    <xf numFmtId="0" fontId="3" fillId="0" borderId="4" xfId="0" applyFont="1" applyFill="1" applyBorder="1" applyAlignment="1">
      <alignment wrapText="1"/>
    </xf>
    <xf numFmtId="0" fontId="22" fillId="0" borderId="4" xfId="0" applyFont="1" applyFill="1" applyBorder="1" applyAlignment="1">
      <alignment wrapText="1"/>
    </xf>
    <xf numFmtId="0" fontId="3" fillId="0" borderId="6" xfId="0" applyFont="1" applyFill="1" applyBorder="1" applyAlignment="1">
      <alignment wrapText="1"/>
    </xf>
    <xf numFmtId="0" fontId="3" fillId="5" borderId="6" xfId="0" applyFont="1" applyFill="1" applyBorder="1" applyAlignment="1">
      <alignment wrapText="1"/>
    </xf>
    <xf numFmtId="0" fontId="3" fillId="5" borderId="4" xfId="0" applyFont="1" applyFill="1" applyBorder="1" applyAlignment="1">
      <alignment wrapText="1"/>
    </xf>
    <xf numFmtId="0" fontId="3" fillId="6" borderId="47" xfId="0" applyFont="1" applyFill="1" applyBorder="1" applyAlignment="1">
      <alignment horizontal="center" vertical="top"/>
    </xf>
    <xf numFmtId="0" fontId="3" fillId="6" borderId="55" xfId="0" applyFont="1" applyFill="1" applyBorder="1" applyAlignment="1">
      <alignment horizontal="center"/>
    </xf>
    <xf numFmtId="0" fontId="3" fillId="6" borderId="39" xfId="0" applyFont="1" applyFill="1" applyBorder="1" applyAlignment="1">
      <alignment horizontal="center"/>
    </xf>
    <xf numFmtId="0" fontId="0" fillId="0" borderId="4" xfId="0" applyBorder="1" applyAlignment="1">
      <alignment horizontal="center" vertical="top"/>
    </xf>
    <xf numFmtId="0" fontId="19" fillId="0" borderId="0" xfId="0" applyFont="1" applyFill="1" applyBorder="1" applyAlignment="1">
      <alignment horizontal="center" vertical="top" wrapText="1"/>
    </xf>
    <xf numFmtId="0" fontId="0" fillId="0" borderId="42" xfId="0" applyBorder="1" applyAlignment="1">
      <alignment horizontal="center" vertical="top"/>
    </xf>
    <xf numFmtId="0" fontId="19" fillId="0" borderId="4" xfId="0" applyFont="1" applyFill="1" applyBorder="1" applyAlignment="1">
      <alignment horizontal="center" vertical="top" wrapText="1"/>
    </xf>
    <xf numFmtId="0" fontId="19" fillId="5" borderId="4" xfId="0" applyFont="1" applyFill="1" applyBorder="1" applyAlignment="1">
      <alignment vertical="top" wrapText="1"/>
    </xf>
    <xf numFmtId="0" fontId="15" fillId="0" borderId="40" xfId="0" applyFont="1" applyFill="1" applyBorder="1" applyAlignment="1">
      <alignment horizontal="center" vertical="top" wrapText="1"/>
    </xf>
    <xf numFmtId="0" fontId="23" fillId="0" borderId="40" xfId="0" applyFont="1" applyFill="1" applyBorder="1" applyAlignment="1">
      <alignment wrapText="1"/>
    </xf>
    <xf numFmtId="0" fontId="0" fillId="0" borderId="40" xfId="0" applyBorder="1" applyAlignment="1">
      <alignment horizontal="center" vertical="top"/>
    </xf>
    <xf numFmtId="0" fontId="15" fillId="0" borderId="41" xfId="0" applyFont="1" applyFill="1" applyBorder="1" applyAlignment="1">
      <alignment horizontal="center" vertical="top" wrapText="1"/>
    </xf>
    <xf numFmtId="0" fontId="3" fillId="0" borderId="43" xfId="0" applyFont="1" applyFill="1" applyBorder="1" applyAlignment="1">
      <alignment wrapText="1"/>
    </xf>
    <xf numFmtId="0" fontId="0" fillId="0" borderId="43" xfId="0" applyFont="1" applyFill="1" applyBorder="1" applyAlignment="1">
      <alignment wrapText="1" shrinkToFit="1"/>
    </xf>
    <xf numFmtId="0" fontId="3" fillId="0" borderId="54" xfId="0" applyFont="1" applyBorder="1"/>
    <xf numFmtId="0" fontId="0" fillId="0" borderId="54" xfId="0" applyFont="1" applyFill="1" applyBorder="1" applyAlignment="1">
      <alignment wrapText="1" shrinkToFit="1"/>
    </xf>
    <xf numFmtId="0" fontId="0" fillId="0" borderId="54" xfId="0" applyBorder="1"/>
    <xf numFmtId="0" fontId="0" fillId="0" borderId="40" xfId="0" applyFont="1" applyFill="1" applyBorder="1" applyAlignment="1">
      <alignment horizontal="right" vertical="top" wrapText="1" shrinkToFit="1"/>
    </xf>
    <xf numFmtId="0" fontId="3" fillId="0" borderId="40" xfId="0" applyFont="1" applyBorder="1" applyAlignment="1">
      <alignment vertical="top"/>
    </xf>
    <xf numFmtId="0" fontId="0" fillId="0" borderId="43" xfId="0" applyFont="1" applyFill="1" applyBorder="1" applyAlignment="1">
      <alignment horizontal="right" vertical="top" wrapText="1"/>
    </xf>
    <xf numFmtId="0" fontId="25" fillId="0" borderId="46" xfId="0" applyFont="1" applyFill="1" applyBorder="1" applyAlignment="1">
      <alignment wrapText="1"/>
    </xf>
    <xf numFmtId="0" fontId="25" fillId="0" borderId="10" xfId="0" applyFont="1" applyFill="1" applyBorder="1" applyAlignment="1">
      <alignment wrapText="1"/>
    </xf>
    <xf numFmtId="0" fontId="25" fillId="6" borderId="32" xfId="0" applyFont="1" applyFill="1" applyBorder="1" applyAlignment="1">
      <alignment wrapText="1"/>
    </xf>
    <xf numFmtId="0" fontId="25" fillId="6" borderId="4" xfId="0" applyFont="1" applyFill="1" applyBorder="1" applyAlignment="1">
      <alignment wrapText="1"/>
    </xf>
    <xf numFmtId="9" fontId="25" fillId="6" borderId="4" xfId="1" applyFont="1" applyFill="1" applyBorder="1" applyAlignment="1">
      <alignment wrapText="1"/>
    </xf>
    <xf numFmtId="0" fontId="25" fillId="0" borderId="32" xfId="0" applyFont="1" applyFill="1" applyBorder="1" applyAlignment="1">
      <alignment wrapText="1"/>
    </xf>
    <xf numFmtId="0" fontId="25" fillId="0" borderId="4" xfId="0" applyFont="1" applyFill="1" applyBorder="1" applyAlignment="1">
      <alignment wrapText="1"/>
    </xf>
    <xf numFmtId="9" fontId="25" fillId="0" borderId="4" xfId="1" applyFont="1" applyFill="1" applyBorder="1" applyAlignment="1">
      <alignment wrapText="1"/>
    </xf>
    <xf numFmtId="0" fontId="25" fillId="0" borderId="48" xfId="0" applyFont="1" applyFill="1" applyBorder="1" applyAlignment="1">
      <alignment wrapText="1"/>
    </xf>
    <xf numFmtId="0" fontId="25" fillId="0" borderId="40" xfId="0" applyFont="1" applyFill="1" applyBorder="1" applyAlignment="1">
      <alignment wrapText="1"/>
    </xf>
    <xf numFmtId="9" fontId="25" fillId="0" borderId="40" xfId="1" applyFont="1" applyFill="1" applyBorder="1" applyAlignment="1">
      <alignment wrapText="1"/>
    </xf>
    <xf numFmtId="0" fontId="25" fillId="0" borderId="50" xfId="0" applyFont="1" applyFill="1" applyBorder="1" applyAlignment="1">
      <alignment wrapText="1"/>
    </xf>
    <xf numFmtId="0" fontId="25" fillId="0" borderId="28" xfId="0" applyFont="1" applyFill="1" applyBorder="1" applyAlignment="1">
      <alignment wrapText="1"/>
    </xf>
    <xf numFmtId="9" fontId="25" fillId="0" borderId="28" xfId="1" applyFont="1" applyFill="1" applyBorder="1" applyAlignment="1">
      <alignment wrapText="1"/>
    </xf>
    <xf numFmtId="0" fontId="25" fillId="0" borderId="49" xfId="0" applyFont="1" applyFill="1" applyBorder="1" applyAlignment="1">
      <alignment wrapText="1"/>
    </xf>
    <xf numFmtId="0" fontId="25" fillId="0" borderId="6" xfId="0" applyFont="1" applyFill="1" applyBorder="1" applyAlignment="1">
      <alignment wrapText="1"/>
    </xf>
    <xf numFmtId="9" fontId="25" fillId="0" borderId="6" xfId="1" applyFont="1" applyFill="1" applyBorder="1" applyAlignment="1">
      <alignment wrapText="1"/>
    </xf>
    <xf numFmtId="0" fontId="25" fillId="0" borderId="14" xfId="0" applyFont="1" applyFill="1" applyBorder="1" applyAlignment="1">
      <alignment wrapText="1"/>
    </xf>
    <xf numFmtId="0" fontId="25" fillId="0" borderId="15" xfId="0" applyFont="1" applyFill="1" applyBorder="1" applyAlignment="1">
      <alignment wrapText="1"/>
    </xf>
    <xf numFmtId="9" fontId="25" fillId="0" borderId="15" xfId="1" applyFont="1" applyFill="1" applyBorder="1" applyAlignment="1">
      <alignment wrapText="1"/>
    </xf>
    <xf numFmtId="9" fontId="25" fillId="5" borderId="6" xfId="1" applyFont="1" applyFill="1" applyBorder="1" applyAlignment="1">
      <alignment wrapText="1"/>
    </xf>
    <xf numFmtId="9" fontId="25" fillId="5" borderId="4" xfId="1" applyFont="1" applyFill="1" applyBorder="1" applyAlignment="1">
      <alignment wrapText="1"/>
    </xf>
    <xf numFmtId="9" fontId="25" fillId="5" borderId="40" xfId="1" applyFont="1" applyFill="1" applyBorder="1" applyAlignment="1">
      <alignment wrapText="1"/>
    </xf>
    <xf numFmtId="0" fontId="25" fillId="0" borderId="51" xfId="0" applyFont="1" applyFill="1" applyBorder="1" applyAlignment="1">
      <alignment wrapText="1"/>
    </xf>
    <xf numFmtId="0" fontId="25" fillId="0" borderId="45" xfId="0" applyFont="1" applyFill="1" applyBorder="1" applyAlignment="1">
      <alignment wrapText="1"/>
    </xf>
    <xf numFmtId="9" fontId="25" fillId="0" borderId="45" xfId="1" applyFont="1" applyFill="1" applyBorder="1" applyAlignment="1">
      <alignment wrapText="1"/>
    </xf>
    <xf numFmtId="167" fontId="25" fillId="0" borderId="6" xfId="2" applyNumberFormat="1" applyFont="1" applyFill="1" applyBorder="1" applyAlignment="1">
      <alignment wrapText="1"/>
    </xf>
    <xf numFmtId="168" fontId="25" fillId="0" borderId="4" xfId="2" applyNumberFormat="1" applyFont="1" applyFill="1" applyBorder="1" applyAlignment="1">
      <alignment wrapText="1"/>
    </xf>
    <xf numFmtId="164" fontId="25" fillId="0" borderId="4" xfId="0" applyNumberFormat="1" applyFont="1" applyFill="1" applyBorder="1" applyAlignment="1">
      <alignment wrapText="1"/>
    </xf>
    <xf numFmtId="0" fontId="25" fillId="0" borderId="52" xfId="0" applyFont="1" applyFill="1" applyBorder="1" applyAlignment="1">
      <alignment wrapText="1"/>
    </xf>
    <xf numFmtId="0" fontId="25" fillId="0" borderId="42" xfId="0" applyFont="1" applyFill="1" applyBorder="1" applyAlignment="1">
      <alignment wrapText="1"/>
    </xf>
    <xf numFmtId="9" fontId="25" fillId="5" borderId="42" xfId="1" applyFont="1" applyFill="1" applyBorder="1" applyAlignment="1">
      <alignment wrapText="1"/>
    </xf>
    <xf numFmtId="2" fontId="25" fillId="0" borderId="15" xfId="0" applyNumberFormat="1" applyFont="1" applyFill="1" applyBorder="1" applyAlignment="1">
      <alignment wrapText="1"/>
    </xf>
    <xf numFmtId="0" fontId="25" fillId="0" borderId="7" xfId="0" applyFont="1" applyFill="1" applyBorder="1"/>
    <xf numFmtId="0" fontId="25" fillId="0" borderId="0" xfId="0" applyFont="1" applyFill="1"/>
    <xf numFmtId="0" fontId="25" fillId="0" borderId="7" xfId="0" applyFont="1" applyFill="1" applyBorder="1" applyAlignment="1">
      <alignment wrapText="1"/>
    </xf>
    <xf numFmtId="0" fontId="25" fillId="0" borderId="0" xfId="0" applyFont="1" applyFill="1" applyAlignment="1">
      <alignment wrapText="1"/>
    </xf>
    <xf numFmtId="9" fontId="25" fillId="0" borderId="0" xfId="1" applyFont="1" applyFill="1" applyAlignment="1">
      <alignment wrapText="1"/>
    </xf>
    <xf numFmtId="0" fontId="0" fillId="7" borderId="0" xfId="0" applyFont="1" applyFill="1" applyAlignment="1">
      <alignment wrapText="1"/>
    </xf>
    <xf numFmtId="0" fontId="13" fillId="0" borderId="4" xfId="0" applyFont="1" applyFill="1" applyBorder="1" applyAlignment="1">
      <alignment wrapText="1"/>
    </xf>
    <xf numFmtId="0" fontId="13" fillId="0" borderId="4" xfId="0" applyFont="1" applyFill="1" applyBorder="1" applyAlignment="1">
      <alignment vertical="center" wrapText="1"/>
    </xf>
    <xf numFmtId="0" fontId="0" fillId="0" borderId="4" xfId="0" applyFill="1" applyBorder="1" applyAlignment="1">
      <alignment wrapText="1"/>
    </xf>
    <xf numFmtId="0" fontId="1" fillId="0" borderId="4" xfId="0" applyFont="1" applyFill="1" applyBorder="1" applyAlignment="1">
      <alignment horizontal="left" wrapText="1" shrinkToFit="1"/>
    </xf>
    <xf numFmtId="0" fontId="0" fillId="0" borderId="4" xfId="0" applyFill="1" applyBorder="1" applyAlignment="1">
      <alignment wrapText="1" shrinkToFit="1"/>
    </xf>
    <xf numFmtId="2" fontId="15" fillId="0" borderId="4" xfId="0" applyNumberFormat="1" applyFont="1" applyFill="1" applyBorder="1" applyAlignment="1">
      <alignment wrapText="1"/>
    </xf>
    <xf numFmtId="2" fontId="16" fillId="0" borderId="4" xfId="0" applyNumberFormat="1" applyFont="1" applyFill="1" applyBorder="1" applyAlignment="1">
      <alignment wrapText="1"/>
    </xf>
    <xf numFmtId="2" fontId="15" fillId="0" borderId="40" xfId="0" applyNumberFormat="1" applyFont="1" applyFill="1" applyBorder="1" applyAlignment="1">
      <alignment wrapText="1"/>
    </xf>
    <xf numFmtId="0" fontId="17" fillId="0" borderId="2" xfId="0" applyFont="1" applyFill="1" applyBorder="1" applyAlignment="1">
      <alignment wrapText="1"/>
    </xf>
    <xf numFmtId="0" fontId="17" fillId="0" borderId="30" xfId="0" applyFont="1" applyFill="1" applyBorder="1" applyAlignment="1">
      <alignment wrapText="1"/>
    </xf>
    <xf numFmtId="0" fontId="15" fillId="0" borderId="32" xfId="0" applyFont="1" applyFill="1" applyBorder="1" applyAlignment="1">
      <alignment wrapText="1"/>
    </xf>
    <xf numFmtId="0" fontId="15" fillId="0" borderId="34" xfId="0" applyFont="1" applyFill="1" applyBorder="1" applyAlignment="1">
      <alignment wrapText="1"/>
    </xf>
    <xf numFmtId="0" fontId="10" fillId="0" borderId="0" xfId="0" applyFont="1" applyFill="1" applyBorder="1" applyAlignment="1">
      <alignment horizontal="center" wrapText="1"/>
    </xf>
    <xf numFmtId="0" fontId="10" fillId="0" borderId="12" xfId="0" applyFont="1" applyFill="1" applyBorder="1" applyAlignment="1">
      <alignment horizontal="center" wrapText="1"/>
    </xf>
    <xf numFmtId="0" fontId="0" fillId="0" borderId="7" xfId="0" applyFont="1" applyFill="1" applyBorder="1" applyAlignment="1">
      <alignment horizontal="center" wrapText="1"/>
    </xf>
    <xf numFmtId="0" fontId="0" fillId="0" borderId="0" xfId="0" applyFont="1" applyFill="1" applyBorder="1" applyAlignment="1">
      <alignment horizontal="center" wrapText="1"/>
    </xf>
    <xf numFmtId="0" fontId="0" fillId="0" borderId="1" xfId="0" applyFont="1" applyFill="1" applyBorder="1" applyAlignment="1">
      <alignment horizontal="center" wrapText="1"/>
    </xf>
    <xf numFmtId="0" fontId="0" fillId="0" borderId="8" xfId="0" applyFont="1" applyFill="1" applyBorder="1" applyAlignment="1">
      <alignment horizontal="center" wrapText="1"/>
    </xf>
    <xf numFmtId="0" fontId="0" fillId="0" borderId="36" xfId="0" applyFont="1" applyFill="1" applyBorder="1" applyAlignment="1">
      <alignment horizontal="center" wrapText="1"/>
    </xf>
    <xf numFmtId="0" fontId="0" fillId="0" borderId="37" xfId="0" applyFont="1" applyFill="1" applyBorder="1" applyAlignment="1">
      <alignment horizontal="center" wrapText="1"/>
    </xf>
    <xf numFmtId="0" fontId="0" fillId="0" borderId="47" xfId="0" applyFont="1" applyFill="1" applyBorder="1" applyAlignment="1">
      <alignment horizontal="left" wrapText="1"/>
    </xf>
    <xf numFmtId="0" fontId="0" fillId="0" borderId="39" xfId="0" applyFont="1" applyFill="1" applyBorder="1" applyAlignment="1">
      <alignment horizontal="left" wrapText="1"/>
    </xf>
    <xf numFmtId="0" fontId="19" fillId="5" borderId="53" xfId="0" applyFont="1" applyFill="1" applyBorder="1" applyAlignment="1">
      <alignment horizontal="center" vertical="top" wrapText="1"/>
    </xf>
    <xf numFmtId="0" fontId="19" fillId="5" borderId="6" xfId="0" applyFont="1" applyFill="1" applyBorder="1" applyAlignment="1">
      <alignment horizontal="center" vertical="top" wrapText="1"/>
    </xf>
    <xf numFmtId="0" fontId="0" fillId="0" borderId="53" xfId="0" applyBorder="1" applyAlignment="1">
      <alignment horizontal="center" vertical="top"/>
    </xf>
    <xf numFmtId="0" fontId="0" fillId="0" borderId="6" xfId="0" applyBorder="1" applyAlignment="1">
      <alignment horizontal="center" vertical="top"/>
    </xf>
    <xf numFmtId="0" fontId="19" fillId="5" borderId="42" xfId="0" applyFont="1" applyFill="1" applyBorder="1" applyAlignment="1">
      <alignment horizontal="center" vertical="top" wrapText="1"/>
    </xf>
    <xf numFmtId="0" fontId="0" fillId="0" borderId="4" xfId="0" applyBorder="1" applyAlignment="1">
      <alignment horizontal="center" vertical="top"/>
    </xf>
    <xf numFmtId="0" fontId="18" fillId="5" borderId="37" xfId="0" applyFont="1" applyFill="1" applyBorder="1" applyAlignment="1">
      <alignment horizontal="center" vertical="top" wrapText="1"/>
    </xf>
    <xf numFmtId="0" fontId="18" fillId="5" borderId="36" xfId="0" applyFont="1" applyFill="1" applyBorder="1" applyAlignment="1">
      <alignment horizontal="center" vertical="top" wrapText="1"/>
    </xf>
    <xf numFmtId="0" fontId="18" fillId="5" borderId="38" xfId="0" applyFont="1" applyFill="1" applyBorder="1" applyAlignment="1">
      <alignment horizontal="center" vertical="top" wrapText="1"/>
    </xf>
    <xf numFmtId="0" fontId="19" fillId="0" borderId="53" xfId="0" applyFont="1" applyFill="1" applyBorder="1" applyAlignment="1">
      <alignment horizontal="center" vertical="top" wrapText="1"/>
    </xf>
    <xf numFmtId="0" fontId="19" fillId="0" borderId="6" xfId="0" applyFont="1" applyFill="1" applyBorder="1" applyAlignment="1">
      <alignment horizontal="center" vertical="top" wrapText="1"/>
    </xf>
    <xf numFmtId="0" fontId="0" fillId="0" borderId="42" xfId="0" applyBorder="1" applyAlignment="1">
      <alignment horizontal="center" vertical="top"/>
    </xf>
    <xf numFmtId="0" fontId="18" fillId="0" borderId="37" xfId="0" applyFont="1" applyBorder="1" applyAlignment="1">
      <alignment horizontal="center" vertical="top"/>
    </xf>
    <xf numFmtId="0" fontId="18" fillId="0" borderId="36" xfId="0" applyFont="1" applyBorder="1" applyAlignment="1">
      <alignment horizontal="center" vertical="top"/>
    </xf>
    <xf numFmtId="0" fontId="0" fillId="0" borderId="9" xfId="0" applyFont="1" applyFill="1" applyBorder="1" applyAlignment="1">
      <alignment horizontal="left" wrapText="1"/>
    </xf>
    <xf numFmtId="0" fontId="0" fillId="0" borderId="11" xfId="0" applyFont="1" applyFill="1" applyBorder="1" applyAlignment="1">
      <alignment horizontal="left" wrapText="1"/>
    </xf>
    <xf numFmtId="0" fontId="19" fillId="0" borderId="42" xfId="0" applyFont="1" applyFill="1" applyBorder="1" applyAlignment="1">
      <alignment horizontal="center" vertical="top" wrapText="1"/>
    </xf>
    <xf numFmtId="0" fontId="18" fillId="0" borderId="37" xfId="0" applyFont="1" applyFill="1" applyBorder="1" applyAlignment="1">
      <alignment horizontal="center" wrapText="1"/>
    </xf>
    <xf numFmtId="0" fontId="18" fillId="0" borderId="36" xfId="0" applyFont="1" applyFill="1" applyBorder="1" applyAlignment="1">
      <alignment horizontal="center" wrapText="1"/>
    </xf>
    <xf numFmtId="0" fontId="18" fillId="0" borderId="0" xfId="0" applyFont="1" applyAlignment="1">
      <alignment horizontal="center"/>
    </xf>
  </cellXfs>
  <cellStyles count="5">
    <cellStyle name="Koma" xfId="2" builtinId="3"/>
    <cellStyle name="Koma 2" xfId="4"/>
    <cellStyle name="Normaallaad" xfId="0" builtinId="0"/>
    <cellStyle name="Normaallaad 2" xfId="3"/>
    <cellStyle name="Prots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99"/>
  <sheetViews>
    <sheetView tabSelected="1" topLeftCell="A71" zoomScale="85" zoomScaleNormal="85" workbookViewId="0">
      <selection activeCell="I73" sqref="I73"/>
    </sheetView>
  </sheetViews>
  <sheetFormatPr defaultColWidth="13.85546875" defaultRowHeight="15" outlineLevelCol="1" x14ac:dyDescent="0.25"/>
  <cols>
    <col min="1" max="1" width="5.140625" style="73" customWidth="1"/>
    <col min="2" max="2" width="6.85546875" style="73" customWidth="1"/>
    <col min="3" max="3" width="22.7109375" style="19" customWidth="1"/>
    <col min="4" max="4" width="6.85546875" style="19" customWidth="1"/>
    <col min="5" max="5" width="6.85546875" style="202" customWidth="1"/>
    <col min="6" max="7" width="6.85546875" style="203" customWidth="1"/>
    <col min="8" max="8" width="6.85546875" style="204" customWidth="1"/>
    <col min="9" max="9" width="58.28515625" style="33" customWidth="1"/>
    <col min="10" max="10" width="21.5703125" style="19" customWidth="1"/>
    <col min="11" max="11" width="26.5703125" style="19" customWidth="1"/>
    <col min="12" max="12" width="8.85546875" style="19" hidden="1" customWidth="1" outlineLevel="1"/>
    <col min="13" max="20" width="8.7109375" style="19" hidden="1" customWidth="1" outlineLevel="1"/>
    <col min="21" max="21" width="11.140625" style="56" customWidth="1" collapsed="1"/>
    <col min="22" max="22" width="10" style="56" customWidth="1" outlineLevel="1"/>
    <col min="23" max="23" width="9.85546875" style="56" customWidth="1" outlineLevel="1"/>
    <col min="24" max="24" width="8.7109375" style="56" customWidth="1" outlineLevel="1"/>
    <col min="25" max="26" width="9.7109375" style="56" customWidth="1" outlineLevel="1"/>
    <col min="27" max="27" width="10.140625" style="56" customWidth="1" outlineLevel="1"/>
    <col min="28" max="16384" width="13.85546875" style="19"/>
  </cols>
  <sheetData>
    <row r="1" spans="1:30" ht="14.25" customHeight="1" thickBot="1" x14ac:dyDescent="0.3">
      <c r="A1" s="218" t="s">
        <v>146</v>
      </c>
      <c r="B1" s="218"/>
      <c r="C1" s="218"/>
      <c r="D1" s="219"/>
      <c r="E1" s="167" t="s">
        <v>35</v>
      </c>
      <c r="F1" s="168"/>
      <c r="G1" s="168"/>
      <c r="H1" s="168"/>
      <c r="I1" s="67" t="s">
        <v>200</v>
      </c>
      <c r="J1" s="67"/>
      <c r="K1" s="29"/>
      <c r="L1" s="222" t="s">
        <v>66</v>
      </c>
      <c r="M1" s="221"/>
      <c r="N1" s="221"/>
      <c r="O1" s="221"/>
      <c r="P1" s="221"/>
      <c r="Q1" s="221"/>
      <c r="R1" s="221"/>
      <c r="S1" s="221"/>
      <c r="T1" s="223"/>
      <c r="U1" s="24" t="s">
        <v>34</v>
      </c>
      <c r="V1" s="25">
        <v>1810</v>
      </c>
      <c r="W1" s="220" t="s">
        <v>30</v>
      </c>
      <c r="X1" s="221"/>
      <c r="Y1" s="221"/>
      <c r="Z1" s="221"/>
      <c r="AA1" s="221"/>
    </row>
    <row r="2" spans="1:30" ht="27.75" customHeight="1" x14ac:dyDescent="0.25">
      <c r="A2" s="72"/>
      <c r="B2" s="72"/>
      <c r="C2" s="68"/>
      <c r="D2" s="68"/>
      <c r="E2" s="225" t="s">
        <v>254</v>
      </c>
      <c r="F2" s="224"/>
      <c r="G2" s="224"/>
      <c r="H2" s="224"/>
      <c r="I2" s="224"/>
      <c r="J2" s="68"/>
      <c r="K2" s="69"/>
      <c r="L2" s="224" t="s">
        <v>29</v>
      </c>
      <c r="M2" s="224"/>
      <c r="N2" s="224" t="s">
        <v>28</v>
      </c>
      <c r="O2" s="224"/>
      <c r="P2" s="70" t="s">
        <v>27</v>
      </c>
      <c r="Q2" s="68"/>
      <c r="R2" s="68"/>
      <c r="S2" s="68"/>
      <c r="T2" s="68"/>
      <c r="U2" s="26" t="s">
        <v>46</v>
      </c>
      <c r="V2" s="27">
        <f>SUM(V4:V25)</f>
        <v>1810</v>
      </c>
      <c r="W2" s="28">
        <f>SUM(W4:W86)</f>
        <v>1086</v>
      </c>
      <c r="X2" s="28">
        <f>SUM(X4:X86)</f>
        <v>1810</v>
      </c>
      <c r="Y2" s="28">
        <f>SUM(Y4:Y86)</f>
        <v>1690</v>
      </c>
      <c r="Z2" s="28">
        <f>SUM(Z4:Z89)</f>
        <v>1810</v>
      </c>
      <c r="AA2" s="28">
        <f>SUM(AA4:AA86)</f>
        <v>0</v>
      </c>
    </row>
    <row r="3" spans="1:30" s="82" customFormat="1" ht="58.5" customHeight="1" x14ac:dyDescent="0.25">
      <c r="A3" s="86" t="s">
        <v>6</v>
      </c>
      <c r="B3" s="114" t="s">
        <v>7</v>
      </c>
      <c r="C3" s="115" t="s">
        <v>0</v>
      </c>
      <c r="D3" s="118" t="s">
        <v>1</v>
      </c>
      <c r="E3" s="169" t="s">
        <v>2</v>
      </c>
      <c r="F3" s="170" t="s">
        <v>3</v>
      </c>
      <c r="G3" s="171" t="s">
        <v>4</v>
      </c>
      <c r="H3" s="170" t="s">
        <v>45</v>
      </c>
      <c r="I3" s="117" t="s">
        <v>62</v>
      </c>
      <c r="J3" s="116" t="s">
        <v>67</v>
      </c>
      <c r="K3" s="116" t="s">
        <v>22</v>
      </c>
      <c r="L3" s="82" t="s">
        <v>17</v>
      </c>
      <c r="M3" s="82" t="s">
        <v>18</v>
      </c>
      <c r="N3" s="82" t="s">
        <v>17</v>
      </c>
      <c r="O3" s="82" t="s">
        <v>18</v>
      </c>
      <c r="P3" s="82" t="s">
        <v>21</v>
      </c>
      <c r="Q3" s="82" t="s">
        <v>24</v>
      </c>
      <c r="R3" s="82" t="s">
        <v>25</v>
      </c>
      <c r="S3" s="82" t="s">
        <v>23</v>
      </c>
      <c r="T3" s="83" t="s">
        <v>26</v>
      </c>
      <c r="U3" s="84" t="s">
        <v>31</v>
      </c>
      <c r="V3" s="82" t="s">
        <v>334</v>
      </c>
      <c r="W3" s="82" t="s">
        <v>335</v>
      </c>
      <c r="X3" s="82" t="s">
        <v>349</v>
      </c>
      <c r="Y3" s="82" t="s">
        <v>348</v>
      </c>
      <c r="Z3" s="82" t="s">
        <v>373</v>
      </c>
      <c r="AA3" s="85"/>
    </row>
    <row r="4" spans="1:30" ht="70.5" customHeight="1" x14ac:dyDescent="0.25">
      <c r="A4" s="211" t="s">
        <v>5</v>
      </c>
      <c r="B4" s="86" t="s">
        <v>8</v>
      </c>
      <c r="C4" s="87" t="s">
        <v>219</v>
      </c>
      <c r="D4" s="119" t="s">
        <v>53</v>
      </c>
      <c r="E4" s="172">
        <v>6</v>
      </c>
      <c r="F4" s="173">
        <v>360</v>
      </c>
      <c r="G4" s="174">
        <v>1</v>
      </c>
      <c r="H4" s="173">
        <f t="shared" ref="H4:H32" si="0">F4*G4</f>
        <v>360</v>
      </c>
      <c r="I4" s="88" t="s">
        <v>333</v>
      </c>
      <c r="J4" s="87" t="s">
        <v>61</v>
      </c>
      <c r="K4" s="87"/>
      <c r="L4" s="21"/>
      <c r="M4" s="20"/>
      <c r="N4" s="20"/>
      <c r="O4" s="20"/>
      <c r="P4" s="20"/>
      <c r="Q4" s="20">
        <f t="shared" ref="Q4:Q25" si="1">L4+N4</f>
        <v>0</v>
      </c>
      <c r="R4" s="20">
        <f t="shared" ref="R4:R25" si="2">M4+O4</f>
        <v>0</v>
      </c>
      <c r="S4" s="20">
        <f t="shared" ref="S4:S25" si="3">R4*G4</f>
        <v>0</v>
      </c>
      <c r="T4" s="30">
        <f t="shared" ref="T4:T25" si="4">R4/F4</f>
        <v>0</v>
      </c>
      <c r="U4" s="22">
        <f>tegevuskava!F4-SUM(V4:AA4)</f>
        <v>0</v>
      </c>
      <c r="V4" s="31">
        <v>280</v>
      </c>
      <c r="W4" s="31">
        <v>80</v>
      </c>
      <c r="X4" s="31"/>
      <c r="Y4" s="31"/>
      <c r="Z4" s="31"/>
      <c r="AA4" s="32"/>
      <c r="AB4" s="19" t="s">
        <v>274</v>
      </c>
    </row>
    <row r="5" spans="1:30" ht="77.25" customHeight="1" x14ac:dyDescent="0.25">
      <c r="A5" s="211" t="s">
        <v>5</v>
      </c>
      <c r="B5" s="86" t="s">
        <v>8</v>
      </c>
      <c r="C5" s="87" t="s">
        <v>221</v>
      </c>
      <c r="D5" s="119" t="s">
        <v>372</v>
      </c>
      <c r="E5" s="172">
        <v>350</v>
      </c>
      <c r="F5" s="173">
        <v>774</v>
      </c>
      <c r="G5" s="174">
        <v>1</v>
      </c>
      <c r="H5" s="173">
        <f t="shared" ref="H5" si="5">F5*G5</f>
        <v>774</v>
      </c>
      <c r="I5" s="88" t="s">
        <v>336</v>
      </c>
      <c r="J5" s="87" t="s">
        <v>61</v>
      </c>
      <c r="K5" s="87"/>
      <c r="L5" s="21"/>
      <c r="M5" s="20"/>
      <c r="N5" s="20"/>
      <c r="O5" s="20"/>
      <c r="P5" s="20"/>
      <c r="Q5" s="20">
        <f t="shared" si="1"/>
        <v>0</v>
      </c>
      <c r="R5" s="20">
        <f t="shared" si="2"/>
        <v>0</v>
      </c>
      <c r="S5" s="20">
        <f t="shared" si="3"/>
        <v>0</v>
      </c>
      <c r="T5" s="30">
        <f t="shared" si="4"/>
        <v>0</v>
      </c>
      <c r="U5" s="22">
        <f>tegevuskava!F5-SUM(V5:AA5)</f>
        <v>0</v>
      </c>
      <c r="V5" s="31">
        <v>500</v>
      </c>
      <c r="W5" s="31">
        <v>274</v>
      </c>
      <c r="X5" s="31"/>
      <c r="Y5" s="31"/>
      <c r="Z5" s="31"/>
      <c r="AA5" s="32"/>
    </row>
    <row r="6" spans="1:30" ht="40.5" customHeight="1" x14ac:dyDescent="0.25">
      <c r="A6" s="211" t="s">
        <v>5</v>
      </c>
      <c r="B6" s="86" t="s">
        <v>8</v>
      </c>
      <c r="C6" s="87" t="s">
        <v>220</v>
      </c>
      <c r="D6" s="119" t="s">
        <v>53</v>
      </c>
      <c r="E6" s="172">
        <v>40</v>
      </c>
      <c r="F6" s="173">
        <v>80</v>
      </c>
      <c r="G6" s="174">
        <v>1</v>
      </c>
      <c r="H6" s="173">
        <f t="shared" si="0"/>
        <v>80</v>
      </c>
      <c r="I6" s="88" t="s">
        <v>129</v>
      </c>
      <c r="J6" s="87" t="s">
        <v>61</v>
      </c>
      <c r="K6" s="87"/>
      <c r="L6" s="21"/>
      <c r="M6" s="20"/>
      <c r="N6" s="20"/>
      <c r="O6" s="20"/>
      <c r="P6" s="20"/>
      <c r="Q6" s="20">
        <f t="shared" si="1"/>
        <v>0</v>
      </c>
      <c r="R6" s="20">
        <f t="shared" si="2"/>
        <v>0</v>
      </c>
      <c r="S6" s="20">
        <f t="shared" si="3"/>
        <v>0</v>
      </c>
      <c r="T6" s="30">
        <f t="shared" si="4"/>
        <v>0</v>
      </c>
      <c r="U6" s="22">
        <f>tegevuskava!F6-SUM(V6:AA6)</f>
        <v>0</v>
      </c>
      <c r="V6" s="31">
        <v>66</v>
      </c>
      <c r="W6" s="31">
        <v>14</v>
      </c>
      <c r="X6" s="31"/>
      <c r="Y6" s="31"/>
      <c r="Z6" s="31"/>
      <c r="AA6" s="32"/>
    </row>
    <row r="7" spans="1:30" s="57" customFormat="1" ht="63.75" customHeight="1" x14ac:dyDescent="0.25">
      <c r="A7" s="211" t="s">
        <v>5</v>
      </c>
      <c r="B7" s="86" t="s">
        <v>16</v>
      </c>
      <c r="C7" s="87" t="s">
        <v>69</v>
      </c>
      <c r="D7" s="119" t="s">
        <v>71</v>
      </c>
      <c r="E7" s="172">
        <v>1</v>
      </c>
      <c r="F7" s="173">
        <v>16</v>
      </c>
      <c r="G7" s="174">
        <v>1</v>
      </c>
      <c r="H7" s="173">
        <f t="shared" si="0"/>
        <v>16</v>
      </c>
      <c r="I7" s="88" t="s">
        <v>339</v>
      </c>
      <c r="J7" s="87" t="s">
        <v>340</v>
      </c>
      <c r="K7" s="87"/>
      <c r="L7" s="21"/>
      <c r="M7" s="58"/>
      <c r="N7" s="58"/>
      <c r="O7" s="58"/>
      <c r="P7" s="58"/>
      <c r="Q7" s="58">
        <f t="shared" si="1"/>
        <v>0</v>
      </c>
      <c r="R7" s="58">
        <f t="shared" si="2"/>
        <v>0</v>
      </c>
      <c r="S7" s="58">
        <f t="shared" si="3"/>
        <v>0</v>
      </c>
      <c r="T7" s="30">
        <f t="shared" si="4"/>
        <v>0</v>
      </c>
      <c r="U7" s="22">
        <f>tegevuskava!F7-SUM(V7:AA7)</f>
        <v>0</v>
      </c>
      <c r="V7" s="31">
        <v>16</v>
      </c>
      <c r="W7" s="31"/>
      <c r="X7" s="31"/>
      <c r="Y7" s="31"/>
      <c r="Z7" s="31"/>
      <c r="AA7" s="32"/>
    </row>
    <row r="8" spans="1:30" s="57" customFormat="1" ht="67.5" customHeight="1" x14ac:dyDescent="0.25">
      <c r="A8" s="211" t="s">
        <v>5</v>
      </c>
      <c r="B8" s="86" t="s">
        <v>16</v>
      </c>
      <c r="C8" s="87" t="s">
        <v>126</v>
      </c>
      <c r="D8" s="119" t="s">
        <v>71</v>
      </c>
      <c r="E8" s="172">
        <v>1</v>
      </c>
      <c r="F8" s="173">
        <v>70</v>
      </c>
      <c r="G8" s="174">
        <v>1</v>
      </c>
      <c r="H8" s="173">
        <f t="shared" si="0"/>
        <v>70</v>
      </c>
      <c r="I8" s="88" t="s">
        <v>350</v>
      </c>
      <c r="J8" s="87" t="s">
        <v>132</v>
      </c>
      <c r="K8" s="87"/>
      <c r="L8" s="21"/>
      <c r="M8" s="58"/>
      <c r="N8" s="58"/>
      <c r="O8" s="58"/>
      <c r="P8" s="58"/>
      <c r="Q8" s="58">
        <f t="shared" si="1"/>
        <v>0</v>
      </c>
      <c r="R8" s="58">
        <f t="shared" si="2"/>
        <v>0</v>
      </c>
      <c r="S8" s="58">
        <f t="shared" si="3"/>
        <v>0</v>
      </c>
      <c r="T8" s="30">
        <f t="shared" si="4"/>
        <v>0</v>
      </c>
      <c r="U8" s="22">
        <f>tegevuskava!F8-SUM(V8:AA8)</f>
        <v>0</v>
      </c>
      <c r="V8" s="31">
        <v>70</v>
      </c>
      <c r="W8" s="31"/>
      <c r="X8" s="31"/>
      <c r="Y8" s="31"/>
      <c r="Z8" s="31"/>
      <c r="AA8" s="32"/>
    </row>
    <row r="9" spans="1:30" s="57" customFormat="1" ht="54" customHeight="1" x14ac:dyDescent="0.25">
      <c r="A9" s="211" t="s">
        <v>5</v>
      </c>
      <c r="B9" s="86" t="s">
        <v>16</v>
      </c>
      <c r="C9" s="87" t="s">
        <v>70</v>
      </c>
      <c r="D9" s="119" t="s">
        <v>71</v>
      </c>
      <c r="E9" s="172">
        <v>1</v>
      </c>
      <c r="F9" s="173">
        <v>30</v>
      </c>
      <c r="G9" s="174">
        <v>1</v>
      </c>
      <c r="H9" s="173">
        <f t="shared" si="0"/>
        <v>30</v>
      </c>
      <c r="I9" s="88" t="s">
        <v>133</v>
      </c>
      <c r="J9" s="87" t="s">
        <v>77</v>
      </c>
      <c r="K9" s="87"/>
      <c r="L9" s="21"/>
      <c r="M9" s="58"/>
      <c r="N9" s="58"/>
      <c r="O9" s="58"/>
      <c r="P9" s="58"/>
      <c r="Q9" s="58"/>
      <c r="R9" s="58"/>
      <c r="S9" s="58"/>
      <c r="T9" s="30"/>
      <c r="U9" s="22">
        <f>tegevuskava!F9-SUM(V9:AA9)</f>
        <v>0</v>
      </c>
      <c r="V9" s="31">
        <v>30</v>
      </c>
      <c r="W9" s="31"/>
      <c r="X9" s="31"/>
      <c r="Y9" s="31"/>
      <c r="Z9" s="31"/>
      <c r="AA9" s="32"/>
      <c r="AB9" s="57" t="s">
        <v>275</v>
      </c>
    </row>
    <row r="10" spans="1:30" s="57" customFormat="1" ht="93.75" customHeight="1" x14ac:dyDescent="0.25">
      <c r="A10" s="86" t="s">
        <v>5</v>
      </c>
      <c r="B10" s="86" t="s">
        <v>9</v>
      </c>
      <c r="C10" s="87" t="s">
        <v>122</v>
      </c>
      <c r="D10" s="119" t="s">
        <v>39</v>
      </c>
      <c r="E10" s="172">
        <v>1</v>
      </c>
      <c r="F10" s="173">
        <v>120</v>
      </c>
      <c r="G10" s="174">
        <v>1</v>
      </c>
      <c r="H10" s="173">
        <f t="shared" si="0"/>
        <v>120</v>
      </c>
      <c r="I10" s="88" t="s">
        <v>321</v>
      </c>
      <c r="J10" s="88" t="s">
        <v>211</v>
      </c>
      <c r="K10" s="87" t="s">
        <v>260</v>
      </c>
      <c r="L10" s="21"/>
      <c r="M10" s="58"/>
      <c r="N10" s="58"/>
      <c r="O10" s="58"/>
      <c r="P10" s="58"/>
      <c r="Q10" s="58">
        <f t="shared" si="1"/>
        <v>0</v>
      </c>
      <c r="R10" s="58">
        <f t="shared" si="2"/>
        <v>0</v>
      </c>
      <c r="S10" s="58">
        <f t="shared" si="3"/>
        <v>0</v>
      </c>
      <c r="T10" s="30">
        <f t="shared" si="4"/>
        <v>0</v>
      </c>
      <c r="U10" s="22">
        <f>tegevuskava!F10-SUM(V10:AA10)</f>
        <v>104</v>
      </c>
      <c r="V10" s="31"/>
      <c r="W10" s="31">
        <v>16</v>
      </c>
      <c r="X10" s="31"/>
      <c r="Y10" s="31"/>
      <c r="Z10" s="31"/>
      <c r="AA10" s="32"/>
    </row>
    <row r="11" spans="1:30" s="57" customFormat="1" ht="172.5" customHeight="1" x14ac:dyDescent="0.25">
      <c r="A11" s="211" t="s">
        <v>5</v>
      </c>
      <c r="B11" s="86" t="s">
        <v>9</v>
      </c>
      <c r="C11" s="87" t="s">
        <v>135</v>
      </c>
      <c r="D11" s="119" t="s">
        <v>71</v>
      </c>
      <c r="E11" s="172">
        <v>1</v>
      </c>
      <c r="F11" s="173">
        <v>60</v>
      </c>
      <c r="G11" s="174">
        <v>1</v>
      </c>
      <c r="H11" s="173">
        <f t="shared" si="0"/>
        <v>60</v>
      </c>
      <c r="I11" s="88" t="s">
        <v>355</v>
      </c>
      <c r="J11" s="87" t="s">
        <v>354</v>
      </c>
      <c r="K11" s="87" t="s">
        <v>269</v>
      </c>
      <c r="L11" s="21"/>
      <c r="M11" s="58"/>
      <c r="N11" s="58"/>
      <c r="O11" s="58"/>
      <c r="P11" s="58"/>
      <c r="Q11" s="58">
        <f t="shared" si="1"/>
        <v>0</v>
      </c>
      <c r="R11" s="58">
        <f t="shared" si="2"/>
        <v>0</v>
      </c>
      <c r="S11" s="58">
        <f t="shared" si="3"/>
        <v>0</v>
      </c>
      <c r="T11" s="30">
        <f t="shared" si="4"/>
        <v>0</v>
      </c>
      <c r="U11" s="22">
        <f>tegevuskava!F11-SUM(V11:AA11)</f>
        <v>0</v>
      </c>
      <c r="V11" s="31"/>
      <c r="W11" s="31">
        <v>60</v>
      </c>
      <c r="X11" s="31"/>
      <c r="Y11" s="31"/>
      <c r="Z11" s="31"/>
      <c r="AA11" s="32"/>
    </row>
    <row r="12" spans="1:30" s="57" customFormat="1" ht="126" customHeight="1" x14ac:dyDescent="0.25">
      <c r="A12" s="211" t="s">
        <v>5</v>
      </c>
      <c r="B12" s="86" t="s">
        <v>9</v>
      </c>
      <c r="C12" s="87" t="s">
        <v>364</v>
      </c>
      <c r="D12" s="119" t="s">
        <v>75</v>
      </c>
      <c r="E12" s="172">
        <v>5</v>
      </c>
      <c r="F12" s="173">
        <v>40</v>
      </c>
      <c r="G12" s="174">
        <v>1</v>
      </c>
      <c r="H12" s="173">
        <f t="shared" si="0"/>
        <v>40</v>
      </c>
      <c r="I12" s="88" t="s">
        <v>352</v>
      </c>
      <c r="J12" s="87" t="s">
        <v>351</v>
      </c>
      <c r="K12" s="87" t="s">
        <v>365</v>
      </c>
      <c r="L12" s="21"/>
      <c r="M12" s="58"/>
      <c r="N12" s="58"/>
      <c r="O12" s="58"/>
      <c r="P12" s="58"/>
      <c r="Q12" s="58">
        <f t="shared" si="1"/>
        <v>0</v>
      </c>
      <c r="R12" s="58">
        <f t="shared" si="2"/>
        <v>0</v>
      </c>
      <c r="S12" s="58">
        <f t="shared" si="3"/>
        <v>0</v>
      </c>
      <c r="T12" s="30">
        <f t="shared" si="4"/>
        <v>0</v>
      </c>
      <c r="U12" s="22">
        <f>tegevuskava!F12-SUM(V12:AA12)</f>
        <v>0</v>
      </c>
      <c r="V12" s="31"/>
      <c r="W12" s="31">
        <v>40</v>
      </c>
      <c r="X12" s="31"/>
      <c r="Y12" s="31"/>
      <c r="Z12" s="31"/>
      <c r="AA12" s="32"/>
    </row>
    <row r="13" spans="1:30" s="57" customFormat="1" ht="189" customHeight="1" x14ac:dyDescent="0.25">
      <c r="A13" s="211" t="s">
        <v>5</v>
      </c>
      <c r="B13" s="86" t="s">
        <v>9</v>
      </c>
      <c r="C13" s="87" t="s">
        <v>78</v>
      </c>
      <c r="D13" s="119" t="s">
        <v>71</v>
      </c>
      <c r="E13" s="172">
        <v>2</v>
      </c>
      <c r="F13" s="173">
        <v>150</v>
      </c>
      <c r="G13" s="174">
        <v>1</v>
      </c>
      <c r="H13" s="173">
        <f t="shared" ref="H13:H25" si="6">F13*G13</f>
        <v>150</v>
      </c>
      <c r="I13" s="88" t="s">
        <v>341</v>
      </c>
      <c r="J13" s="87" t="s">
        <v>337</v>
      </c>
      <c r="K13" s="87" t="s">
        <v>270</v>
      </c>
      <c r="L13" s="21"/>
      <c r="M13" s="58"/>
      <c r="N13" s="58"/>
      <c r="O13" s="58"/>
      <c r="P13" s="58"/>
      <c r="Q13" s="58">
        <f t="shared" si="1"/>
        <v>0</v>
      </c>
      <c r="R13" s="58">
        <f t="shared" si="2"/>
        <v>0</v>
      </c>
      <c r="S13" s="58">
        <f t="shared" si="3"/>
        <v>0</v>
      </c>
      <c r="T13" s="30">
        <f t="shared" si="4"/>
        <v>0</v>
      </c>
      <c r="U13" s="22">
        <f>tegevuskava!F13-SUM(V13:AA13)</f>
        <v>0</v>
      </c>
      <c r="V13" s="31">
        <v>150</v>
      </c>
      <c r="W13" s="31"/>
      <c r="X13" s="31"/>
      <c r="Y13" s="31"/>
      <c r="Z13" s="31"/>
      <c r="AA13" s="32"/>
      <c r="AB13" s="57" t="s">
        <v>276</v>
      </c>
    </row>
    <row r="14" spans="1:30" ht="117.75" customHeight="1" x14ac:dyDescent="0.25">
      <c r="A14" s="211" t="s">
        <v>5</v>
      </c>
      <c r="B14" s="86" t="s">
        <v>9</v>
      </c>
      <c r="C14" s="87" t="s">
        <v>139</v>
      </c>
      <c r="D14" s="119" t="s">
        <v>71</v>
      </c>
      <c r="E14" s="172">
        <v>1</v>
      </c>
      <c r="F14" s="173">
        <v>60</v>
      </c>
      <c r="G14" s="174">
        <v>1</v>
      </c>
      <c r="H14" s="173">
        <f t="shared" si="6"/>
        <v>60</v>
      </c>
      <c r="I14" s="88" t="s">
        <v>338</v>
      </c>
      <c r="J14" s="87" t="s">
        <v>140</v>
      </c>
      <c r="K14" s="87"/>
      <c r="L14" s="21"/>
      <c r="M14" s="20"/>
      <c r="N14" s="20"/>
      <c r="O14" s="20"/>
      <c r="P14" s="20"/>
      <c r="Q14" s="20"/>
      <c r="R14" s="20"/>
      <c r="S14" s="20"/>
      <c r="T14" s="30"/>
      <c r="U14" s="22">
        <f>tegevuskava!F14-SUM(V14:AA14)</f>
        <v>-60</v>
      </c>
      <c r="V14" s="31"/>
      <c r="W14" s="31">
        <v>120</v>
      </c>
      <c r="X14" s="31"/>
      <c r="Y14" s="31"/>
      <c r="Z14" s="31"/>
      <c r="AA14" s="32"/>
    </row>
    <row r="15" spans="1:30" s="57" customFormat="1" ht="174.75" customHeight="1" x14ac:dyDescent="0.25">
      <c r="A15" s="211" t="s">
        <v>5</v>
      </c>
      <c r="B15" s="86" t="s">
        <v>9</v>
      </c>
      <c r="C15" s="87" t="s">
        <v>356</v>
      </c>
      <c r="D15" s="119" t="s">
        <v>71</v>
      </c>
      <c r="E15" s="172">
        <v>1</v>
      </c>
      <c r="F15" s="173">
        <v>32</v>
      </c>
      <c r="G15" s="174">
        <v>1</v>
      </c>
      <c r="H15" s="173">
        <f t="shared" si="6"/>
        <v>32</v>
      </c>
      <c r="I15" s="88" t="s">
        <v>342</v>
      </c>
      <c r="J15" s="87" t="s">
        <v>343</v>
      </c>
      <c r="K15" s="87" t="s">
        <v>271</v>
      </c>
      <c r="L15" s="21"/>
      <c r="M15" s="58"/>
      <c r="N15" s="58"/>
      <c r="O15" s="58"/>
      <c r="P15" s="58"/>
      <c r="Q15" s="58"/>
      <c r="R15" s="58"/>
      <c r="S15" s="58"/>
      <c r="T15" s="30"/>
      <c r="U15" s="22">
        <f>tegevuskava!F15-SUM(V15:AA15)</f>
        <v>0</v>
      </c>
      <c r="V15" s="31">
        <v>32</v>
      </c>
      <c r="W15" s="31"/>
      <c r="X15" s="31"/>
      <c r="Y15" s="31"/>
      <c r="Z15" s="31"/>
      <c r="AA15" s="32"/>
    </row>
    <row r="16" spans="1:30" s="57" customFormat="1" ht="205.5" customHeight="1" x14ac:dyDescent="0.25">
      <c r="A16" s="211" t="s">
        <v>5</v>
      </c>
      <c r="B16" s="86" t="s">
        <v>9</v>
      </c>
      <c r="C16" s="87" t="s">
        <v>81</v>
      </c>
      <c r="D16" s="119" t="s">
        <v>71</v>
      </c>
      <c r="E16" s="172">
        <v>2</v>
      </c>
      <c r="F16" s="173">
        <v>140</v>
      </c>
      <c r="G16" s="174">
        <v>1</v>
      </c>
      <c r="H16" s="173">
        <f t="shared" si="6"/>
        <v>140</v>
      </c>
      <c r="I16" s="88" t="s">
        <v>367</v>
      </c>
      <c r="J16" s="87" t="s">
        <v>368</v>
      </c>
      <c r="K16" s="87" t="s">
        <v>366</v>
      </c>
      <c r="L16" s="21"/>
      <c r="M16" s="58"/>
      <c r="N16" s="58"/>
      <c r="O16" s="58"/>
      <c r="P16" s="58"/>
      <c r="Q16" s="58"/>
      <c r="R16" s="58"/>
      <c r="S16" s="58"/>
      <c r="T16" s="30"/>
      <c r="U16" s="22">
        <f>tegevuskava!F16-SUM(V16:AA16)</f>
        <v>-60</v>
      </c>
      <c r="V16" s="31"/>
      <c r="W16" s="31">
        <v>200</v>
      </c>
      <c r="X16" s="31"/>
      <c r="Y16" s="31"/>
      <c r="Z16" s="31"/>
      <c r="AA16" s="32"/>
      <c r="AB16" s="57" t="s">
        <v>277</v>
      </c>
      <c r="AC16" s="57" t="s">
        <v>278</v>
      </c>
      <c r="AD16" s="57" t="s">
        <v>279</v>
      </c>
    </row>
    <row r="17" spans="1:31" ht="75" x14ac:dyDescent="0.25">
      <c r="A17" s="211" t="s">
        <v>5</v>
      </c>
      <c r="B17" s="86" t="s">
        <v>9</v>
      </c>
      <c r="C17" s="87" t="s">
        <v>80</v>
      </c>
      <c r="D17" s="119" t="s">
        <v>71</v>
      </c>
      <c r="E17" s="172">
        <v>1</v>
      </c>
      <c r="F17" s="173">
        <v>100</v>
      </c>
      <c r="G17" s="174">
        <v>0</v>
      </c>
      <c r="H17" s="173">
        <f t="shared" si="6"/>
        <v>0</v>
      </c>
      <c r="I17" s="88" t="s">
        <v>147</v>
      </c>
      <c r="J17" s="88" t="s">
        <v>147</v>
      </c>
      <c r="K17" s="87" t="s">
        <v>255</v>
      </c>
      <c r="L17" s="21"/>
      <c r="M17" s="20"/>
      <c r="N17" s="20"/>
      <c r="O17" s="20"/>
      <c r="P17" s="20"/>
      <c r="Q17" s="20"/>
      <c r="R17" s="20"/>
      <c r="S17" s="20"/>
      <c r="T17" s="30"/>
      <c r="U17" s="22"/>
      <c r="V17" s="31"/>
      <c r="W17" s="31"/>
      <c r="X17" s="31"/>
      <c r="Y17" s="31"/>
      <c r="Z17" s="31"/>
      <c r="AA17" s="32"/>
    </row>
    <row r="18" spans="1:31" ht="30" x14ac:dyDescent="0.25">
      <c r="A18" s="211" t="s">
        <v>5</v>
      </c>
      <c r="B18" s="86" t="s">
        <v>9</v>
      </c>
      <c r="C18" s="87" t="s">
        <v>79</v>
      </c>
      <c r="D18" s="119" t="s">
        <v>71</v>
      </c>
      <c r="E18" s="172">
        <v>1</v>
      </c>
      <c r="F18" s="173">
        <v>502</v>
      </c>
      <c r="G18" s="174">
        <v>0</v>
      </c>
      <c r="H18" s="173">
        <f t="shared" si="6"/>
        <v>0</v>
      </c>
      <c r="I18" s="88" t="s">
        <v>147</v>
      </c>
      <c r="J18" s="88" t="s">
        <v>147</v>
      </c>
      <c r="K18" s="87" t="s">
        <v>256</v>
      </c>
      <c r="L18" s="21"/>
      <c r="M18" s="20"/>
      <c r="N18" s="20"/>
      <c r="O18" s="20"/>
      <c r="P18" s="20"/>
      <c r="Q18" s="20"/>
      <c r="R18" s="20"/>
      <c r="S18" s="20"/>
      <c r="T18" s="30"/>
      <c r="U18" s="22"/>
      <c r="V18" s="31"/>
      <c r="W18" s="31"/>
      <c r="X18" s="31"/>
      <c r="Y18" s="31"/>
      <c r="Z18" s="31"/>
      <c r="AA18" s="32"/>
    </row>
    <row r="19" spans="1:31" s="57" customFormat="1" ht="144.75" customHeight="1" x14ac:dyDescent="0.25">
      <c r="A19" s="211" t="s">
        <v>5</v>
      </c>
      <c r="B19" s="86" t="s">
        <v>9</v>
      </c>
      <c r="C19" s="87" t="s">
        <v>73</v>
      </c>
      <c r="D19" s="119" t="s">
        <v>71</v>
      </c>
      <c r="E19" s="172">
        <v>1</v>
      </c>
      <c r="F19" s="173">
        <v>80</v>
      </c>
      <c r="G19" s="174">
        <v>1</v>
      </c>
      <c r="H19" s="173">
        <f t="shared" si="6"/>
        <v>80</v>
      </c>
      <c r="I19" s="88" t="s">
        <v>142</v>
      </c>
      <c r="J19" s="87" t="s">
        <v>148</v>
      </c>
      <c r="K19" s="87" t="s">
        <v>272</v>
      </c>
      <c r="L19" s="21"/>
      <c r="M19" s="58"/>
      <c r="N19" s="58"/>
      <c r="O19" s="58"/>
      <c r="P19" s="58"/>
      <c r="Q19" s="58"/>
      <c r="R19" s="58"/>
      <c r="S19" s="58"/>
      <c r="T19" s="30"/>
      <c r="U19" s="22">
        <f>tegevuskava!F19-SUM(V19:AA19)</f>
        <v>0</v>
      </c>
      <c r="V19" s="31">
        <v>80</v>
      </c>
      <c r="W19" s="31"/>
      <c r="X19" s="31"/>
      <c r="Y19" s="31"/>
      <c r="Z19" s="31"/>
      <c r="AA19" s="32"/>
      <c r="AB19" s="57" t="s">
        <v>280</v>
      </c>
      <c r="AC19" s="57" t="s">
        <v>281</v>
      </c>
      <c r="AD19" s="57" t="s">
        <v>282</v>
      </c>
      <c r="AE19" s="57" t="s">
        <v>283</v>
      </c>
    </row>
    <row r="20" spans="1:31" s="57" customFormat="1" ht="117.75" customHeight="1" x14ac:dyDescent="0.25">
      <c r="A20" s="211" t="s">
        <v>5</v>
      </c>
      <c r="B20" s="86" t="s">
        <v>9</v>
      </c>
      <c r="C20" s="87" t="s">
        <v>369</v>
      </c>
      <c r="D20" s="119" t="s">
        <v>71</v>
      </c>
      <c r="E20" s="172">
        <v>1</v>
      </c>
      <c r="F20" s="173">
        <v>102</v>
      </c>
      <c r="G20" s="174">
        <v>1</v>
      </c>
      <c r="H20" s="173">
        <f t="shared" si="6"/>
        <v>102</v>
      </c>
      <c r="I20" s="88" t="s">
        <v>370</v>
      </c>
      <c r="J20" s="87" t="s">
        <v>353</v>
      </c>
      <c r="K20" s="87" t="s">
        <v>273</v>
      </c>
      <c r="L20" s="21"/>
      <c r="M20" s="58"/>
      <c r="N20" s="58"/>
      <c r="O20" s="58"/>
      <c r="P20" s="58"/>
      <c r="Q20" s="58"/>
      <c r="R20" s="58"/>
      <c r="S20" s="58"/>
      <c r="T20" s="30"/>
      <c r="U20" s="22">
        <f>tegevuskava!F20-SUM(V20:AA20)</f>
        <v>0</v>
      </c>
      <c r="V20" s="31"/>
      <c r="W20" s="31">
        <v>102</v>
      </c>
      <c r="X20" s="31"/>
      <c r="Y20" s="31"/>
      <c r="Z20" s="31"/>
      <c r="AA20" s="32"/>
    </row>
    <row r="21" spans="1:31" s="57" customFormat="1" ht="298.5" customHeight="1" x14ac:dyDescent="0.25">
      <c r="A21" s="211" t="s">
        <v>5</v>
      </c>
      <c r="B21" s="86" t="s">
        <v>9</v>
      </c>
      <c r="C21" s="87" t="s">
        <v>262</v>
      </c>
      <c r="D21" s="119" t="s">
        <v>71</v>
      </c>
      <c r="E21" s="172">
        <v>1</v>
      </c>
      <c r="F21" s="173">
        <v>406</v>
      </c>
      <c r="G21" s="174">
        <v>1</v>
      </c>
      <c r="H21" s="173">
        <f t="shared" si="6"/>
        <v>406</v>
      </c>
      <c r="I21" s="88" t="s">
        <v>371</v>
      </c>
      <c r="J21" s="87" t="s">
        <v>344</v>
      </c>
      <c r="K21" s="87" t="s">
        <v>357</v>
      </c>
      <c r="L21" s="21"/>
      <c r="M21" s="58"/>
      <c r="N21" s="58"/>
      <c r="O21" s="58"/>
      <c r="P21" s="58"/>
      <c r="Q21" s="58"/>
      <c r="R21" s="58"/>
      <c r="S21" s="58"/>
      <c r="T21" s="30"/>
      <c r="U21" s="22">
        <f>tegevuskava!F21-SUM(V21:AA21)</f>
        <v>0</v>
      </c>
      <c r="V21" s="31">
        <v>406</v>
      </c>
      <c r="W21" s="31"/>
      <c r="X21" s="31"/>
      <c r="Y21" s="31"/>
      <c r="Z21" s="31"/>
      <c r="AA21" s="32"/>
      <c r="AB21" s="57" t="s">
        <v>284</v>
      </c>
      <c r="AC21" s="57" t="s">
        <v>285</v>
      </c>
      <c r="AD21" s="57" t="s">
        <v>286</v>
      </c>
    </row>
    <row r="22" spans="1:31" s="57" customFormat="1" ht="35.25" customHeight="1" x14ac:dyDescent="0.25">
      <c r="A22" s="211" t="s">
        <v>5</v>
      </c>
      <c r="B22" s="86" t="s">
        <v>10</v>
      </c>
      <c r="C22" s="87" t="s">
        <v>55</v>
      </c>
      <c r="D22" s="119" t="s">
        <v>52</v>
      </c>
      <c r="E22" s="172">
        <v>2</v>
      </c>
      <c r="F22" s="173">
        <v>32</v>
      </c>
      <c r="G22" s="174">
        <v>1</v>
      </c>
      <c r="H22" s="173">
        <f t="shared" si="6"/>
        <v>32</v>
      </c>
      <c r="I22" s="88" t="s">
        <v>87</v>
      </c>
      <c r="J22" s="87" t="s">
        <v>85</v>
      </c>
      <c r="K22" s="87"/>
      <c r="L22" s="21"/>
      <c r="M22" s="58"/>
      <c r="N22" s="58"/>
      <c r="O22" s="58"/>
      <c r="P22" s="58"/>
      <c r="Q22" s="58">
        <f t="shared" si="1"/>
        <v>0</v>
      </c>
      <c r="R22" s="58">
        <f t="shared" si="2"/>
        <v>0</v>
      </c>
      <c r="S22" s="58">
        <f t="shared" si="3"/>
        <v>0</v>
      </c>
      <c r="T22" s="30">
        <f t="shared" si="4"/>
        <v>0</v>
      </c>
      <c r="U22" s="22">
        <f>tegevuskava!F22-SUM(V22:AA22)</f>
        <v>0</v>
      </c>
      <c r="V22" s="31">
        <v>16</v>
      </c>
      <c r="W22" s="31">
        <v>16</v>
      </c>
      <c r="X22" s="31"/>
      <c r="Y22" s="31"/>
      <c r="Z22" s="31"/>
      <c r="AA22" s="32"/>
    </row>
    <row r="23" spans="1:31" s="57" customFormat="1" ht="58.5" customHeight="1" x14ac:dyDescent="0.25">
      <c r="A23" s="211" t="s">
        <v>5</v>
      </c>
      <c r="B23" s="86" t="s">
        <v>10</v>
      </c>
      <c r="C23" s="89" t="s">
        <v>56</v>
      </c>
      <c r="D23" s="119" t="s">
        <v>52</v>
      </c>
      <c r="E23" s="172">
        <v>2</v>
      </c>
      <c r="F23" s="173">
        <v>240</v>
      </c>
      <c r="G23" s="174">
        <v>1</v>
      </c>
      <c r="H23" s="173">
        <f t="shared" si="6"/>
        <v>240</v>
      </c>
      <c r="I23" s="88" t="s">
        <v>159</v>
      </c>
      <c r="J23" s="87" t="s">
        <v>85</v>
      </c>
      <c r="K23" s="87"/>
      <c r="L23" s="21"/>
      <c r="M23" s="58"/>
      <c r="N23" s="58"/>
      <c r="O23" s="58"/>
      <c r="P23" s="58"/>
      <c r="Q23" s="58">
        <f t="shared" si="1"/>
        <v>0</v>
      </c>
      <c r="R23" s="58">
        <f t="shared" si="2"/>
        <v>0</v>
      </c>
      <c r="S23" s="58">
        <f t="shared" si="3"/>
        <v>0</v>
      </c>
      <c r="T23" s="30">
        <f t="shared" si="4"/>
        <v>0</v>
      </c>
      <c r="U23" s="22">
        <f>tegevuskava!F23-SUM(V23:AA23)</f>
        <v>0</v>
      </c>
      <c r="V23" s="31">
        <v>120</v>
      </c>
      <c r="W23" s="31">
        <v>120</v>
      </c>
      <c r="X23" s="31"/>
      <c r="Y23" s="31"/>
      <c r="Z23" s="31"/>
      <c r="AA23" s="32"/>
      <c r="AB23" s="57" t="s">
        <v>287</v>
      </c>
      <c r="AD23" s="57" t="s">
        <v>288</v>
      </c>
    </row>
    <row r="24" spans="1:31" s="57" customFormat="1" ht="30" x14ac:dyDescent="0.25">
      <c r="A24" s="212" t="s">
        <v>5</v>
      </c>
      <c r="B24" s="90" t="s">
        <v>10</v>
      </c>
      <c r="C24" s="89" t="s">
        <v>57</v>
      </c>
      <c r="D24" s="120" t="s">
        <v>52</v>
      </c>
      <c r="E24" s="172">
        <v>0</v>
      </c>
      <c r="F24" s="173">
        <v>0</v>
      </c>
      <c r="G24" s="174">
        <v>1</v>
      </c>
      <c r="H24" s="173">
        <f t="shared" si="6"/>
        <v>0</v>
      </c>
      <c r="I24" s="88"/>
      <c r="J24" s="87" t="s">
        <v>85</v>
      </c>
      <c r="K24" s="87"/>
      <c r="L24" s="21"/>
      <c r="M24" s="58"/>
      <c r="N24" s="58"/>
      <c r="O24" s="58"/>
      <c r="P24" s="58"/>
      <c r="Q24" s="58">
        <f t="shared" si="1"/>
        <v>0</v>
      </c>
      <c r="R24" s="58">
        <f t="shared" si="2"/>
        <v>0</v>
      </c>
      <c r="S24" s="58">
        <f t="shared" si="3"/>
        <v>0</v>
      </c>
      <c r="T24" s="30" t="e">
        <f t="shared" si="4"/>
        <v>#DIV/0!</v>
      </c>
      <c r="U24" s="22">
        <f>tegevuskava!F24-SUM(V24:AA24)</f>
        <v>0</v>
      </c>
      <c r="V24" s="31"/>
      <c r="W24" s="31"/>
      <c r="X24" s="31"/>
      <c r="Y24" s="31"/>
      <c r="Z24" s="31"/>
      <c r="AA24" s="32"/>
    </row>
    <row r="25" spans="1:31" s="60" customFormat="1" ht="30.75" thickBot="1" x14ac:dyDescent="0.3">
      <c r="A25" s="213" t="s">
        <v>5</v>
      </c>
      <c r="B25" s="93" t="s">
        <v>10</v>
      </c>
      <c r="C25" s="94" t="s">
        <v>54</v>
      </c>
      <c r="D25" s="105" t="s">
        <v>52</v>
      </c>
      <c r="E25" s="175">
        <v>2</v>
      </c>
      <c r="F25" s="176">
        <v>88</v>
      </c>
      <c r="G25" s="177">
        <v>1</v>
      </c>
      <c r="H25" s="176">
        <f t="shared" si="6"/>
        <v>88</v>
      </c>
      <c r="I25" s="96" t="s">
        <v>86</v>
      </c>
      <c r="J25" s="95" t="s">
        <v>85</v>
      </c>
      <c r="K25" s="95"/>
      <c r="L25" s="59"/>
      <c r="Q25" s="60">
        <f t="shared" si="1"/>
        <v>0</v>
      </c>
      <c r="R25" s="60">
        <f t="shared" si="2"/>
        <v>0</v>
      </c>
      <c r="S25" s="60">
        <f t="shared" si="3"/>
        <v>0</v>
      </c>
      <c r="T25" s="61">
        <f t="shared" si="4"/>
        <v>0</v>
      </c>
      <c r="U25" s="22">
        <f>tegevuskava!F25-SUM(V25:AA25)</f>
        <v>0</v>
      </c>
      <c r="V25" s="63">
        <v>44</v>
      </c>
      <c r="W25" s="63">
        <v>44</v>
      </c>
      <c r="X25" s="63"/>
      <c r="Y25" s="63"/>
      <c r="Z25" s="63"/>
      <c r="AA25" s="64"/>
    </row>
    <row r="26" spans="1:31" s="34" customFormat="1" ht="16.5" thickTop="1" thickBot="1" x14ac:dyDescent="0.3">
      <c r="A26" s="74" t="s">
        <v>5</v>
      </c>
      <c r="B26" s="74" t="s">
        <v>13</v>
      </c>
      <c r="E26" s="178"/>
      <c r="F26" s="179">
        <f>SUM(F4:F25)</f>
        <v>3482</v>
      </c>
      <c r="G26" s="180"/>
      <c r="H26" s="179">
        <f>SUM(H4:H25)</f>
        <v>2880</v>
      </c>
      <c r="I26" s="36"/>
      <c r="K26" s="37"/>
      <c r="L26" s="35"/>
      <c r="Q26" s="34">
        <f>SUM(Q4:Q25)</f>
        <v>0</v>
      </c>
      <c r="R26" s="34">
        <f>SUM(R4:R25)</f>
        <v>0</v>
      </c>
      <c r="S26" s="34">
        <f>SUM(S4:S25)</f>
        <v>0</v>
      </c>
      <c r="T26" s="38"/>
      <c r="U26" s="39"/>
      <c r="V26" s="40"/>
      <c r="W26" s="40"/>
      <c r="X26" s="40"/>
      <c r="Y26" s="40"/>
      <c r="Z26" s="40"/>
      <c r="AA26" s="41"/>
    </row>
    <row r="27" spans="1:31" s="57" customFormat="1" ht="60" x14ac:dyDescent="0.25">
      <c r="A27" s="98" t="s">
        <v>11</v>
      </c>
      <c r="B27" s="98" t="s">
        <v>8</v>
      </c>
      <c r="C27" s="97" t="s">
        <v>201</v>
      </c>
      <c r="D27" s="57" t="s">
        <v>53</v>
      </c>
      <c r="E27" s="181">
        <v>10</v>
      </c>
      <c r="F27" s="182">
        <v>100</v>
      </c>
      <c r="G27" s="183">
        <v>1</v>
      </c>
      <c r="H27" s="182">
        <f t="shared" si="0"/>
        <v>100</v>
      </c>
      <c r="I27" s="122" t="s">
        <v>150</v>
      </c>
      <c r="J27" s="98" t="s">
        <v>61</v>
      </c>
      <c r="K27" s="123"/>
      <c r="L27" s="21"/>
      <c r="M27" s="58"/>
      <c r="N27" s="58"/>
      <c r="O27" s="58"/>
      <c r="P27" s="58"/>
      <c r="Q27" s="58">
        <f t="shared" ref="Q27:Q44" si="7">L27+N27</f>
        <v>0</v>
      </c>
      <c r="R27" s="58">
        <f t="shared" ref="R27:R44" si="8">M27+O27</f>
        <v>0</v>
      </c>
      <c r="S27" s="58">
        <f t="shared" ref="S27:S44" si="9">R27*G27</f>
        <v>0</v>
      </c>
      <c r="T27" s="30">
        <f t="shared" ref="T27:T44" si="10">R27/F27</f>
        <v>0</v>
      </c>
      <c r="U27" s="22">
        <f>tegevuskava!F27-SUM(V27:AA27)</f>
        <v>0</v>
      </c>
      <c r="V27" s="31"/>
      <c r="W27" s="31"/>
      <c r="X27" s="31">
        <v>100</v>
      </c>
      <c r="Y27" s="31"/>
      <c r="Z27" s="31"/>
      <c r="AA27" s="32"/>
    </row>
    <row r="28" spans="1:31" s="57" customFormat="1" ht="67.5" customHeight="1" x14ac:dyDescent="0.25">
      <c r="A28" s="86" t="s">
        <v>11</v>
      </c>
      <c r="B28" s="86" t="s">
        <v>8</v>
      </c>
      <c r="C28" s="87" t="s">
        <v>202</v>
      </c>
      <c r="D28" s="121" t="s">
        <v>53</v>
      </c>
      <c r="E28" s="172">
        <v>100</v>
      </c>
      <c r="F28" s="173">
        <v>265</v>
      </c>
      <c r="G28" s="174">
        <v>1</v>
      </c>
      <c r="H28" s="173">
        <f t="shared" si="0"/>
        <v>265</v>
      </c>
      <c r="I28" s="91" t="s">
        <v>263</v>
      </c>
      <c r="J28" s="88" t="s">
        <v>61</v>
      </c>
      <c r="K28" s="87"/>
      <c r="L28" s="21"/>
      <c r="M28" s="58"/>
      <c r="N28" s="58"/>
      <c r="O28" s="58"/>
      <c r="P28" s="58"/>
      <c r="Q28" s="58">
        <f t="shared" si="7"/>
        <v>0</v>
      </c>
      <c r="R28" s="58">
        <f t="shared" si="8"/>
        <v>0</v>
      </c>
      <c r="S28" s="58">
        <f t="shared" si="9"/>
        <v>0</v>
      </c>
      <c r="T28" s="30">
        <f t="shared" si="10"/>
        <v>0</v>
      </c>
      <c r="U28" s="22">
        <f>tegevuskava!F28-SUM(V28:AA28)</f>
        <v>0</v>
      </c>
      <c r="V28" s="31"/>
      <c r="W28" s="31"/>
      <c r="X28" s="31">
        <v>265</v>
      </c>
      <c r="Y28" s="31"/>
      <c r="Z28" s="31"/>
      <c r="AA28" s="32"/>
    </row>
    <row r="29" spans="1:31" s="57" customFormat="1" ht="51" customHeight="1" x14ac:dyDescent="0.25">
      <c r="A29" s="86" t="s">
        <v>11</v>
      </c>
      <c r="B29" s="86" t="s">
        <v>8</v>
      </c>
      <c r="C29" s="87" t="s">
        <v>63</v>
      </c>
      <c r="D29" s="119" t="s">
        <v>53</v>
      </c>
      <c r="E29" s="172">
        <v>14</v>
      </c>
      <c r="F29" s="173">
        <v>210</v>
      </c>
      <c r="G29" s="174">
        <v>1</v>
      </c>
      <c r="H29" s="173">
        <f t="shared" ref="H29:H30" si="11">F29*G29</f>
        <v>210</v>
      </c>
      <c r="I29" s="92" t="s">
        <v>265</v>
      </c>
      <c r="J29" s="88" t="s">
        <v>61</v>
      </c>
      <c r="K29" s="88"/>
      <c r="L29" s="21"/>
      <c r="M29" s="58"/>
      <c r="N29" s="58"/>
      <c r="O29" s="58"/>
      <c r="P29" s="58"/>
      <c r="Q29" s="58">
        <f t="shared" si="7"/>
        <v>0</v>
      </c>
      <c r="R29" s="58">
        <f t="shared" si="8"/>
        <v>0</v>
      </c>
      <c r="S29" s="58">
        <f t="shared" si="9"/>
        <v>0</v>
      </c>
      <c r="T29" s="30">
        <f t="shared" si="10"/>
        <v>0</v>
      </c>
      <c r="U29" s="22">
        <f>tegevuskava!F29-SUM(V29:AA29)</f>
        <v>0</v>
      </c>
      <c r="V29" s="31"/>
      <c r="W29" s="31"/>
      <c r="X29" s="31">
        <v>210</v>
      </c>
      <c r="Y29" s="31"/>
      <c r="Z29" s="31"/>
      <c r="AA29" s="32"/>
    </row>
    <row r="30" spans="1:31" s="57" customFormat="1" ht="113.25" customHeight="1" x14ac:dyDescent="0.25">
      <c r="A30" s="86" t="s">
        <v>11</v>
      </c>
      <c r="B30" s="86" t="s">
        <v>8</v>
      </c>
      <c r="C30" s="87" t="s">
        <v>64</v>
      </c>
      <c r="D30" s="121" t="s">
        <v>53</v>
      </c>
      <c r="E30" s="172">
        <v>300</v>
      </c>
      <c r="F30" s="173">
        <v>162</v>
      </c>
      <c r="G30" s="174">
        <v>1</v>
      </c>
      <c r="H30" s="173">
        <f t="shared" si="11"/>
        <v>162</v>
      </c>
      <c r="I30" s="91" t="s">
        <v>264</v>
      </c>
      <c r="J30" s="88" t="s">
        <v>61</v>
      </c>
      <c r="K30" s="88"/>
      <c r="L30" s="21"/>
      <c r="M30" s="58"/>
      <c r="N30" s="58"/>
      <c r="O30" s="58"/>
      <c r="P30" s="58"/>
      <c r="Q30" s="58">
        <f t="shared" si="7"/>
        <v>0</v>
      </c>
      <c r="R30" s="58">
        <f t="shared" si="8"/>
        <v>0</v>
      </c>
      <c r="S30" s="58">
        <f t="shared" si="9"/>
        <v>0</v>
      </c>
      <c r="T30" s="30">
        <f t="shared" si="10"/>
        <v>0</v>
      </c>
      <c r="U30" s="22">
        <f>tegevuskava!F30-SUM(V30:AA30)</f>
        <v>0</v>
      </c>
      <c r="V30" s="31"/>
      <c r="W30" s="31"/>
      <c r="X30" s="31">
        <v>162</v>
      </c>
      <c r="Y30" s="31"/>
      <c r="Z30" s="31"/>
      <c r="AA30" s="32"/>
    </row>
    <row r="31" spans="1:31" s="57" customFormat="1" ht="64.5" customHeight="1" x14ac:dyDescent="0.25">
      <c r="A31" s="86" t="s">
        <v>11</v>
      </c>
      <c r="B31" s="86" t="s">
        <v>16</v>
      </c>
      <c r="C31" s="87" t="s">
        <v>91</v>
      </c>
      <c r="D31" s="119" t="s">
        <v>71</v>
      </c>
      <c r="E31" s="172">
        <v>1</v>
      </c>
      <c r="F31" s="173">
        <v>20</v>
      </c>
      <c r="G31" s="174">
        <v>1</v>
      </c>
      <c r="H31" s="173">
        <f t="shared" si="0"/>
        <v>20</v>
      </c>
      <c r="I31" s="88" t="s">
        <v>151</v>
      </c>
      <c r="J31" s="88" t="s">
        <v>152</v>
      </c>
      <c r="K31" s="87"/>
      <c r="L31" s="21"/>
      <c r="M31" s="58"/>
      <c r="N31" s="58"/>
      <c r="O31" s="58"/>
      <c r="P31" s="58"/>
      <c r="Q31" s="58">
        <f t="shared" si="7"/>
        <v>0</v>
      </c>
      <c r="R31" s="58">
        <f t="shared" si="8"/>
        <v>0</v>
      </c>
      <c r="S31" s="58">
        <f t="shared" si="9"/>
        <v>0</v>
      </c>
      <c r="T31" s="30">
        <f t="shared" si="10"/>
        <v>0</v>
      </c>
      <c r="U31" s="22">
        <f>tegevuskava!F31-SUM(V31:AA31)</f>
        <v>0</v>
      </c>
      <c r="V31" s="31"/>
      <c r="W31" s="31"/>
      <c r="X31" s="31">
        <v>20</v>
      </c>
      <c r="Y31" s="31"/>
      <c r="Z31" s="31"/>
      <c r="AA31" s="32"/>
    </row>
    <row r="32" spans="1:31" s="57" customFormat="1" ht="51.75" customHeight="1" x14ac:dyDescent="0.25">
      <c r="A32" s="86" t="s">
        <v>11</v>
      </c>
      <c r="B32" s="86" t="s">
        <v>16</v>
      </c>
      <c r="C32" s="87" t="s">
        <v>92</v>
      </c>
      <c r="D32" s="119" t="s">
        <v>71</v>
      </c>
      <c r="E32" s="172">
        <v>1</v>
      </c>
      <c r="F32" s="173">
        <v>48</v>
      </c>
      <c r="G32" s="174">
        <v>1</v>
      </c>
      <c r="H32" s="173">
        <f t="shared" si="0"/>
        <v>48</v>
      </c>
      <c r="I32" s="88" t="s">
        <v>153</v>
      </c>
      <c r="J32" s="88" t="s">
        <v>154</v>
      </c>
      <c r="K32" s="87"/>
      <c r="L32" s="21"/>
      <c r="M32" s="58"/>
      <c r="N32" s="58"/>
      <c r="O32" s="58"/>
      <c r="P32" s="58"/>
      <c r="Q32" s="58">
        <f t="shared" si="7"/>
        <v>0</v>
      </c>
      <c r="R32" s="58">
        <f t="shared" si="8"/>
        <v>0</v>
      </c>
      <c r="S32" s="58">
        <f t="shared" si="9"/>
        <v>0</v>
      </c>
      <c r="T32" s="30">
        <f t="shared" si="10"/>
        <v>0</v>
      </c>
      <c r="U32" s="22">
        <f>tegevuskava!F32-SUM(V32:AA32)</f>
        <v>0</v>
      </c>
      <c r="V32" s="31"/>
      <c r="W32" s="31"/>
      <c r="X32" s="31">
        <v>48</v>
      </c>
      <c r="Y32" s="31"/>
      <c r="Z32" s="31"/>
      <c r="AA32" s="32"/>
    </row>
    <row r="33" spans="1:28" s="57" customFormat="1" ht="110.25" customHeight="1" x14ac:dyDescent="0.25">
      <c r="A33" s="86" t="s">
        <v>11</v>
      </c>
      <c r="B33" s="86" t="s">
        <v>16</v>
      </c>
      <c r="C33" s="87" t="s">
        <v>93</v>
      </c>
      <c r="D33" s="119" t="s">
        <v>71</v>
      </c>
      <c r="E33" s="172">
        <v>1</v>
      </c>
      <c r="F33" s="173">
        <v>40</v>
      </c>
      <c r="G33" s="174">
        <v>1</v>
      </c>
      <c r="H33" s="173">
        <f t="shared" ref="H33:H38" si="12">F33*G33</f>
        <v>40</v>
      </c>
      <c r="I33" s="208" t="s">
        <v>155</v>
      </c>
      <c r="J33" s="87" t="s">
        <v>203</v>
      </c>
      <c r="K33" s="87"/>
      <c r="L33" s="21"/>
      <c r="M33" s="58"/>
      <c r="N33" s="58"/>
      <c r="O33" s="58"/>
      <c r="P33" s="58"/>
      <c r="Q33" s="58">
        <f t="shared" si="7"/>
        <v>0</v>
      </c>
      <c r="R33" s="58">
        <f t="shared" si="8"/>
        <v>0</v>
      </c>
      <c r="S33" s="58">
        <f t="shared" si="9"/>
        <v>0</v>
      </c>
      <c r="T33" s="30">
        <f t="shared" si="10"/>
        <v>0</v>
      </c>
      <c r="U33" s="22">
        <f>tegevuskava!F33-SUM(V33:AA33)</f>
        <v>0</v>
      </c>
      <c r="V33" s="31"/>
      <c r="W33" s="31"/>
      <c r="X33" s="31">
        <v>40</v>
      </c>
      <c r="Y33" s="31"/>
      <c r="Z33" s="31"/>
      <c r="AA33" s="32"/>
    </row>
    <row r="34" spans="1:28" s="57" customFormat="1" ht="138.75" customHeight="1" x14ac:dyDescent="0.25">
      <c r="A34" s="86" t="s">
        <v>11</v>
      </c>
      <c r="B34" s="86" t="s">
        <v>9</v>
      </c>
      <c r="C34" s="87" t="s">
        <v>324</v>
      </c>
      <c r="D34" s="119"/>
      <c r="E34" s="172">
        <v>1</v>
      </c>
      <c r="F34" s="173">
        <v>70</v>
      </c>
      <c r="G34" s="174">
        <v>1</v>
      </c>
      <c r="H34" s="173">
        <f t="shared" si="12"/>
        <v>70</v>
      </c>
      <c r="I34" s="206" t="s">
        <v>306</v>
      </c>
      <c r="J34" s="88" t="s">
        <v>326</v>
      </c>
      <c r="K34" s="87" t="s">
        <v>307</v>
      </c>
      <c r="L34" s="21"/>
      <c r="M34" s="58"/>
      <c r="N34" s="58"/>
      <c r="O34" s="58"/>
      <c r="P34" s="58"/>
      <c r="Q34" s="58"/>
      <c r="R34" s="58"/>
      <c r="S34" s="58"/>
      <c r="T34" s="30"/>
      <c r="U34" s="22"/>
      <c r="V34" s="31"/>
      <c r="W34" s="31"/>
      <c r="X34" s="31">
        <v>70</v>
      </c>
      <c r="Y34" s="31"/>
      <c r="Z34" s="31"/>
      <c r="AA34" s="32"/>
      <c r="AB34" s="57" t="s">
        <v>289</v>
      </c>
    </row>
    <row r="35" spans="1:28" s="57" customFormat="1" ht="105" x14ac:dyDescent="0.25">
      <c r="A35" s="86" t="s">
        <v>11</v>
      </c>
      <c r="B35" s="86" t="s">
        <v>9</v>
      </c>
      <c r="C35" s="87" t="s">
        <v>108</v>
      </c>
      <c r="D35" s="119" t="s">
        <v>71</v>
      </c>
      <c r="E35" s="172">
        <v>1</v>
      </c>
      <c r="F35" s="173">
        <v>150</v>
      </c>
      <c r="G35" s="174">
        <v>1</v>
      </c>
      <c r="H35" s="173">
        <f t="shared" si="12"/>
        <v>150</v>
      </c>
      <c r="I35" s="88" t="s">
        <v>266</v>
      </c>
      <c r="J35" s="87" t="s">
        <v>222</v>
      </c>
      <c r="K35" s="87"/>
      <c r="L35" s="21"/>
      <c r="M35" s="58"/>
      <c r="N35" s="58"/>
      <c r="O35" s="58"/>
      <c r="P35" s="58"/>
      <c r="Q35" s="58"/>
      <c r="R35" s="58"/>
      <c r="S35" s="58"/>
      <c r="T35" s="30"/>
      <c r="U35" s="22"/>
      <c r="V35" s="31"/>
      <c r="W35" s="31"/>
      <c r="X35" s="31">
        <v>150</v>
      </c>
      <c r="Y35" s="31"/>
      <c r="Z35" s="31"/>
      <c r="AA35" s="32"/>
    </row>
    <row r="36" spans="1:28" s="57" customFormat="1" ht="150" x14ac:dyDescent="0.25">
      <c r="A36" s="86" t="s">
        <v>11</v>
      </c>
      <c r="B36" s="86" t="s">
        <v>9</v>
      </c>
      <c r="C36" s="87" t="s">
        <v>88</v>
      </c>
      <c r="D36" s="119" t="s">
        <v>71</v>
      </c>
      <c r="E36" s="172">
        <v>1</v>
      </c>
      <c r="F36" s="173">
        <v>144</v>
      </c>
      <c r="G36" s="174">
        <v>1</v>
      </c>
      <c r="H36" s="173">
        <f t="shared" si="12"/>
        <v>144</v>
      </c>
      <c r="I36" s="87" t="s">
        <v>158</v>
      </c>
      <c r="J36" s="87" t="s">
        <v>204</v>
      </c>
      <c r="K36" s="87"/>
      <c r="L36" s="21"/>
      <c r="M36" s="58"/>
      <c r="N36" s="58"/>
      <c r="O36" s="58"/>
      <c r="P36" s="58"/>
      <c r="Q36" s="58"/>
      <c r="R36" s="58"/>
      <c r="S36" s="58"/>
      <c r="T36" s="30"/>
      <c r="U36" s="22"/>
      <c r="V36" s="31"/>
      <c r="W36" s="31"/>
      <c r="X36" s="31">
        <v>144</v>
      </c>
      <c r="Y36" s="31"/>
      <c r="Z36" s="31"/>
      <c r="AA36" s="32"/>
    </row>
    <row r="37" spans="1:28" s="57" customFormat="1" ht="159" customHeight="1" x14ac:dyDescent="0.25">
      <c r="A37" s="86" t="s">
        <v>11</v>
      </c>
      <c r="B37" s="86" t="s">
        <v>9</v>
      </c>
      <c r="C37" s="87" t="s">
        <v>106</v>
      </c>
      <c r="D37" s="119"/>
      <c r="E37" s="172">
        <v>1</v>
      </c>
      <c r="F37" s="173">
        <v>60</v>
      </c>
      <c r="G37" s="174">
        <v>1</v>
      </c>
      <c r="H37" s="173">
        <f t="shared" si="12"/>
        <v>60</v>
      </c>
      <c r="I37" s="88" t="s">
        <v>329</v>
      </c>
      <c r="J37" s="209" t="s">
        <v>328</v>
      </c>
      <c r="K37" s="87" t="s">
        <v>327</v>
      </c>
      <c r="L37" s="21"/>
      <c r="M37" s="58"/>
      <c r="N37" s="58"/>
      <c r="O37" s="58"/>
      <c r="P37" s="58"/>
      <c r="Q37" s="58">
        <f t="shared" si="7"/>
        <v>0</v>
      </c>
      <c r="R37" s="58">
        <f t="shared" si="8"/>
        <v>0</v>
      </c>
      <c r="S37" s="58">
        <f t="shared" si="9"/>
        <v>0</v>
      </c>
      <c r="T37" s="30">
        <f t="shared" si="10"/>
        <v>0</v>
      </c>
      <c r="U37" s="22">
        <f>tegevuskava!F37-SUM(V37:AA37)</f>
        <v>0</v>
      </c>
      <c r="V37" s="31"/>
      <c r="W37" s="31"/>
      <c r="X37" s="31">
        <v>60</v>
      </c>
      <c r="Y37" s="31"/>
      <c r="Z37" s="31"/>
      <c r="AA37" s="32"/>
      <c r="AB37" s="57" t="s">
        <v>290</v>
      </c>
    </row>
    <row r="38" spans="1:28" s="57" customFormat="1" ht="87" customHeight="1" x14ac:dyDescent="0.25">
      <c r="A38" s="86" t="s">
        <v>11</v>
      </c>
      <c r="B38" s="86" t="s">
        <v>9</v>
      </c>
      <c r="C38" s="87" t="s">
        <v>330</v>
      </c>
      <c r="D38" s="119"/>
      <c r="E38" s="172">
        <v>1</v>
      </c>
      <c r="F38" s="173">
        <v>32</v>
      </c>
      <c r="G38" s="174">
        <v>1</v>
      </c>
      <c r="H38" s="173">
        <f t="shared" si="12"/>
        <v>32</v>
      </c>
      <c r="I38" s="87" t="s">
        <v>331</v>
      </c>
      <c r="J38" s="87" t="s">
        <v>332</v>
      </c>
      <c r="K38" s="87"/>
      <c r="L38" s="21"/>
      <c r="M38" s="58"/>
      <c r="N38" s="58"/>
      <c r="O38" s="58"/>
      <c r="P38" s="58"/>
      <c r="Q38" s="58">
        <f t="shared" si="7"/>
        <v>0</v>
      </c>
      <c r="R38" s="58">
        <f t="shared" si="8"/>
        <v>0</v>
      </c>
      <c r="S38" s="58">
        <f t="shared" si="9"/>
        <v>0</v>
      </c>
      <c r="T38" s="30">
        <f t="shared" si="10"/>
        <v>0</v>
      </c>
      <c r="U38" s="22">
        <f>tegevuskava!F38-SUM(V38:AA38)</f>
        <v>0</v>
      </c>
      <c r="V38" s="31"/>
      <c r="W38" s="31"/>
      <c r="X38" s="31">
        <v>32</v>
      </c>
      <c r="Y38" s="31"/>
      <c r="Z38" s="31"/>
      <c r="AA38" s="32"/>
      <c r="AB38" s="57" t="s">
        <v>291</v>
      </c>
    </row>
    <row r="39" spans="1:28" s="57" customFormat="1" ht="30" x14ac:dyDescent="0.25">
      <c r="A39" s="86" t="s">
        <v>11</v>
      </c>
      <c r="B39" s="86" t="s">
        <v>9</v>
      </c>
      <c r="C39" s="87" t="s">
        <v>109</v>
      </c>
      <c r="D39" s="119" t="s">
        <v>110</v>
      </c>
      <c r="E39" s="172">
        <v>4</v>
      </c>
      <c r="F39" s="173">
        <v>160</v>
      </c>
      <c r="G39" s="174">
        <v>1</v>
      </c>
      <c r="H39" s="173">
        <f t="shared" ref="H39:H41" si="13">F39*G39</f>
        <v>160</v>
      </c>
      <c r="I39" s="87" t="s">
        <v>217</v>
      </c>
      <c r="J39" s="87" t="s">
        <v>218</v>
      </c>
      <c r="K39" s="87"/>
      <c r="L39" s="21"/>
      <c r="M39" s="58"/>
      <c r="N39" s="58"/>
      <c r="O39" s="58"/>
      <c r="P39" s="58"/>
      <c r="Q39" s="58">
        <f t="shared" si="7"/>
        <v>0</v>
      </c>
      <c r="R39" s="58">
        <f t="shared" si="8"/>
        <v>0</v>
      </c>
      <c r="S39" s="58">
        <f t="shared" si="9"/>
        <v>0</v>
      </c>
      <c r="T39" s="30">
        <f t="shared" si="10"/>
        <v>0</v>
      </c>
      <c r="U39" s="22">
        <f>tegevuskava!F39-SUM(V39:AA39)</f>
        <v>0</v>
      </c>
      <c r="V39" s="31"/>
      <c r="W39" s="31"/>
      <c r="X39" s="31">
        <v>160</v>
      </c>
      <c r="Y39" s="31"/>
      <c r="Z39" s="31"/>
      <c r="AA39" s="32"/>
    </row>
    <row r="40" spans="1:28" s="57" customFormat="1" x14ac:dyDescent="0.25">
      <c r="A40" s="86" t="s">
        <v>11</v>
      </c>
      <c r="B40" s="86" t="s">
        <v>9</v>
      </c>
      <c r="C40" s="87" t="s">
        <v>267</v>
      </c>
      <c r="D40" s="119" t="s">
        <v>71</v>
      </c>
      <c r="E40" s="172">
        <v>1</v>
      </c>
      <c r="F40" s="173">
        <v>50</v>
      </c>
      <c r="G40" s="174">
        <v>1</v>
      </c>
      <c r="H40" s="173">
        <f t="shared" si="13"/>
        <v>50</v>
      </c>
      <c r="I40" s="87" t="s">
        <v>111</v>
      </c>
      <c r="J40" s="87" t="s">
        <v>164</v>
      </c>
      <c r="K40" s="87"/>
      <c r="L40" s="21"/>
      <c r="M40" s="58"/>
      <c r="N40" s="58"/>
      <c r="O40" s="58"/>
      <c r="P40" s="58"/>
      <c r="Q40" s="58"/>
      <c r="R40" s="58"/>
      <c r="S40" s="58"/>
      <c r="T40" s="30"/>
      <c r="U40" s="22"/>
      <c r="V40" s="31"/>
      <c r="W40" s="31"/>
      <c r="X40" s="31">
        <v>50</v>
      </c>
      <c r="Y40" s="31"/>
      <c r="Z40" s="31"/>
      <c r="AA40" s="32"/>
    </row>
    <row r="41" spans="1:28" s="57" customFormat="1" ht="60" x14ac:dyDescent="0.25">
      <c r="A41" s="86" t="s">
        <v>11</v>
      </c>
      <c r="B41" s="86" t="s">
        <v>9</v>
      </c>
      <c r="C41" s="87" t="s">
        <v>112</v>
      </c>
      <c r="D41" s="119" t="s">
        <v>113</v>
      </c>
      <c r="E41" s="172">
        <v>7</v>
      </c>
      <c r="F41" s="173">
        <v>67</v>
      </c>
      <c r="G41" s="174">
        <v>1</v>
      </c>
      <c r="H41" s="173">
        <f t="shared" si="13"/>
        <v>67</v>
      </c>
      <c r="I41" s="87" t="s">
        <v>268</v>
      </c>
      <c r="J41" s="87" t="s">
        <v>165</v>
      </c>
      <c r="K41" s="87"/>
      <c r="L41" s="21"/>
      <c r="M41" s="58"/>
      <c r="N41" s="58"/>
      <c r="O41" s="58"/>
      <c r="P41" s="58"/>
      <c r="Q41" s="58"/>
      <c r="R41" s="58"/>
      <c r="S41" s="58"/>
      <c r="T41" s="30"/>
      <c r="U41" s="22"/>
      <c r="V41" s="31"/>
      <c r="W41" s="31"/>
      <c r="X41" s="31">
        <v>67</v>
      </c>
      <c r="Y41" s="31"/>
      <c r="Z41" s="31"/>
      <c r="AA41" s="32"/>
    </row>
    <row r="42" spans="1:28" s="57" customFormat="1" ht="30" x14ac:dyDescent="0.25">
      <c r="A42" s="86" t="s">
        <v>11</v>
      </c>
      <c r="B42" s="86" t="s">
        <v>10</v>
      </c>
      <c r="C42" s="87" t="s">
        <v>55</v>
      </c>
      <c r="D42" s="119" t="s">
        <v>52</v>
      </c>
      <c r="E42" s="172">
        <v>1</v>
      </c>
      <c r="F42" s="173">
        <v>16</v>
      </c>
      <c r="G42" s="174">
        <v>1</v>
      </c>
      <c r="H42" s="173">
        <f t="shared" ref="H42:H44" si="14">F42*G42</f>
        <v>16</v>
      </c>
      <c r="I42" s="87" t="s">
        <v>159</v>
      </c>
      <c r="J42" s="87" t="s">
        <v>162</v>
      </c>
      <c r="K42" s="87"/>
      <c r="L42" s="21"/>
      <c r="M42" s="58"/>
      <c r="N42" s="58"/>
      <c r="O42" s="58"/>
      <c r="P42" s="58"/>
      <c r="Q42" s="58">
        <f t="shared" si="7"/>
        <v>0</v>
      </c>
      <c r="R42" s="58">
        <f t="shared" si="8"/>
        <v>0</v>
      </c>
      <c r="S42" s="58">
        <f t="shared" si="9"/>
        <v>0</v>
      </c>
      <c r="T42" s="30">
        <f t="shared" si="10"/>
        <v>0</v>
      </c>
      <c r="U42" s="22">
        <f>tegevuskava!F42-SUM(V42:AA42)</f>
        <v>0</v>
      </c>
      <c r="V42" s="31"/>
      <c r="W42" s="31"/>
      <c r="X42" s="31">
        <v>16</v>
      </c>
      <c r="Y42" s="31"/>
      <c r="Z42" s="31"/>
      <c r="AA42" s="32"/>
    </row>
    <row r="43" spans="1:28" s="57" customFormat="1" ht="45" x14ac:dyDescent="0.25">
      <c r="A43" s="86" t="s">
        <v>11</v>
      </c>
      <c r="B43" s="86" t="s">
        <v>10</v>
      </c>
      <c r="C43" s="89" t="s">
        <v>56</v>
      </c>
      <c r="D43" s="119" t="s">
        <v>52</v>
      </c>
      <c r="E43" s="172">
        <v>1</v>
      </c>
      <c r="F43" s="173">
        <v>120</v>
      </c>
      <c r="G43" s="174">
        <v>1</v>
      </c>
      <c r="H43" s="173">
        <f t="shared" si="14"/>
        <v>120</v>
      </c>
      <c r="I43" s="87" t="s">
        <v>87</v>
      </c>
      <c r="J43" s="87" t="s">
        <v>162</v>
      </c>
      <c r="K43" s="87"/>
      <c r="L43" s="21"/>
      <c r="M43" s="58"/>
      <c r="N43" s="58"/>
      <c r="O43" s="58"/>
      <c r="P43" s="58"/>
      <c r="Q43" s="58">
        <f t="shared" si="7"/>
        <v>0</v>
      </c>
      <c r="R43" s="58">
        <f t="shared" si="8"/>
        <v>0</v>
      </c>
      <c r="S43" s="58">
        <f t="shared" si="9"/>
        <v>0</v>
      </c>
      <c r="T43" s="30">
        <f t="shared" si="10"/>
        <v>0</v>
      </c>
      <c r="U43" s="22">
        <f>tegevuskava!F43-SUM(V43:AA43)</f>
        <v>0</v>
      </c>
      <c r="V43" s="31"/>
      <c r="W43" s="31"/>
      <c r="X43" s="31">
        <v>120</v>
      </c>
      <c r="Y43" s="31"/>
      <c r="Z43" s="31"/>
      <c r="AA43" s="32"/>
    </row>
    <row r="44" spans="1:28" s="57" customFormat="1" ht="30.75" thickBot="1" x14ac:dyDescent="0.3">
      <c r="A44" s="93" t="s">
        <v>11</v>
      </c>
      <c r="B44" s="93" t="s">
        <v>10</v>
      </c>
      <c r="C44" s="95" t="s">
        <v>54</v>
      </c>
      <c r="D44" s="105" t="s">
        <v>52</v>
      </c>
      <c r="E44" s="175">
        <v>1</v>
      </c>
      <c r="F44" s="176">
        <v>96</v>
      </c>
      <c r="G44" s="177">
        <v>1</v>
      </c>
      <c r="H44" s="176">
        <f t="shared" si="14"/>
        <v>96</v>
      </c>
      <c r="I44" s="95" t="s">
        <v>160</v>
      </c>
      <c r="J44" s="95" t="s">
        <v>162</v>
      </c>
      <c r="K44" s="95"/>
      <c r="L44" s="21"/>
      <c r="M44" s="58"/>
      <c r="N44" s="58"/>
      <c r="O44" s="58"/>
      <c r="P44" s="58"/>
      <c r="Q44" s="58">
        <f t="shared" si="7"/>
        <v>0</v>
      </c>
      <c r="R44" s="58">
        <f t="shared" si="8"/>
        <v>0</v>
      </c>
      <c r="S44" s="58">
        <f t="shared" si="9"/>
        <v>0</v>
      </c>
      <c r="T44" s="30">
        <f t="shared" si="10"/>
        <v>0</v>
      </c>
      <c r="U44" s="22">
        <f>tegevuskava!F44-SUM(V44:AA44)</f>
        <v>0</v>
      </c>
      <c r="V44" s="31"/>
      <c r="W44" s="31"/>
      <c r="X44" s="31">
        <v>96</v>
      </c>
      <c r="Y44" s="31"/>
      <c r="Z44" s="31"/>
      <c r="AA44" s="32"/>
    </row>
    <row r="45" spans="1:28" s="42" customFormat="1" ht="16.5" thickTop="1" thickBot="1" x14ac:dyDescent="0.3">
      <c r="A45" s="75" t="s">
        <v>11</v>
      </c>
      <c r="B45" s="75" t="s">
        <v>13</v>
      </c>
      <c r="E45" s="184"/>
      <c r="F45" s="185">
        <f>SUM(F27:F44)</f>
        <v>1810</v>
      </c>
      <c r="G45" s="186"/>
      <c r="H45" s="185">
        <f>SUM(H27:H44)</f>
        <v>1810</v>
      </c>
      <c r="I45" s="44"/>
      <c r="K45" s="65"/>
      <c r="L45" s="35"/>
      <c r="M45" s="34"/>
      <c r="N45" s="34"/>
      <c r="O45" s="34"/>
      <c r="P45" s="34"/>
      <c r="Q45" s="34">
        <f>SUM(Q27:Q44)</f>
        <v>0</v>
      </c>
      <c r="R45" s="34">
        <f>SUM(R27:R44)</f>
        <v>0</v>
      </c>
      <c r="S45" s="34">
        <f>SUM(S27:S44)</f>
        <v>0</v>
      </c>
      <c r="T45" s="38"/>
      <c r="U45" s="39"/>
      <c r="V45" s="40"/>
      <c r="W45" s="40"/>
      <c r="X45" s="40"/>
      <c r="Y45" s="40"/>
      <c r="Z45" s="40"/>
      <c r="AA45" s="41"/>
    </row>
    <row r="46" spans="1:28" s="57" customFormat="1" ht="88.5" customHeight="1" x14ac:dyDescent="0.25">
      <c r="A46" s="98" t="s">
        <v>12</v>
      </c>
      <c r="B46" s="98" t="s">
        <v>9</v>
      </c>
      <c r="C46" s="97" t="s">
        <v>116</v>
      </c>
      <c r="D46" s="71" t="s">
        <v>39</v>
      </c>
      <c r="E46" s="181">
        <v>1</v>
      </c>
      <c r="F46" s="182">
        <v>260</v>
      </c>
      <c r="G46" s="183">
        <v>0.85</v>
      </c>
      <c r="H46" s="182">
        <f t="shared" ref="H46:H81" si="15">F46*G46</f>
        <v>221</v>
      </c>
      <c r="I46" s="99" t="s">
        <v>308</v>
      </c>
      <c r="J46" s="99" t="s">
        <v>207</v>
      </c>
      <c r="K46" s="97" t="s">
        <v>309</v>
      </c>
      <c r="L46" s="21"/>
      <c r="M46" s="58"/>
      <c r="N46" s="58"/>
      <c r="O46" s="58"/>
      <c r="P46" s="58"/>
      <c r="Q46" s="58">
        <f t="shared" ref="Q46:Q63" si="16">L46+N46</f>
        <v>0</v>
      </c>
      <c r="R46" s="58">
        <f t="shared" ref="R46:R63" si="17">M46+O46</f>
        <v>0</v>
      </c>
      <c r="S46" s="58">
        <f t="shared" ref="S46:S63" si="18">R46*G46</f>
        <v>0</v>
      </c>
      <c r="T46" s="30">
        <f t="shared" ref="T46:T78" si="19">R46/F46</f>
        <v>0</v>
      </c>
      <c r="U46" s="22">
        <f>tegevuskava!F46-SUM(V46:AA46)</f>
        <v>60</v>
      </c>
      <c r="V46" s="31"/>
      <c r="W46" s="31"/>
      <c r="X46" s="31"/>
      <c r="Y46" s="31">
        <v>200</v>
      </c>
      <c r="Z46" s="31"/>
      <c r="AA46" s="32"/>
      <c r="AB46" s="57" t="s">
        <v>292</v>
      </c>
    </row>
    <row r="47" spans="1:28" s="57" customFormat="1" ht="88.5" customHeight="1" x14ac:dyDescent="0.25">
      <c r="A47" s="86" t="s">
        <v>12</v>
      </c>
      <c r="B47" s="86" t="s">
        <v>9</v>
      </c>
      <c r="C47" s="87" t="s">
        <v>117</v>
      </c>
      <c r="D47" s="119" t="s">
        <v>39</v>
      </c>
      <c r="E47" s="172">
        <v>1</v>
      </c>
      <c r="F47" s="173">
        <v>268</v>
      </c>
      <c r="G47" s="174">
        <v>0.85</v>
      </c>
      <c r="H47" s="173">
        <f t="shared" si="15"/>
        <v>227.79999999999998</v>
      </c>
      <c r="I47" s="206" t="s">
        <v>311</v>
      </c>
      <c r="J47" s="88" t="s">
        <v>206</v>
      </c>
      <c r="K47" s="87" t="s">
        <v>310</v>
      </c>
      <c r="L47" s="21"/>
      <c r="M47" s="58"/>
      <c r="N47" s="58"/>
      <c r="O47" s="58"/>
      <c r="P47" s="58"/>
      <c r="Q47" s="58">
        <f t="shared" si="16"/>
        <v>0</v>
      </c>
      <c r="R47" s="58">
        <f t="shared" si="17"/>
        <v>0</v>
      </c>
      <c r="S47" s="58">
        <f t="shared" si="18"/>
        <v>0</v>
      </c>
      <c r="T47" s="30">
        <f t="shared" si="19"/>
        <v>0</v>
      </c>
      <c r="U47" s="22">
        <f>tegevuskava!F47-SUM(V47:AA47)</f>
        <v>60</v>
      </c>
      <c r="V47" s="31"/>
      <c r="W47" s="31"/>
      <c r="X47" s="31"/>
      <c r="Y47" s="31">
        <v>208</v>
      </c>
      <c r="Z47" s="31"/>
      <c r="AA47" s="32"/>
    </row>
    <row r="48" spans="1:28" s="57" customFormat="1" ht="134.25" customHeight="1" x14ac:dyDescent="0.25">
      <c r="A48" s="86" t="s">
        <v>12</v>
      </c>
      <c r="B48" s="86" t="s">
        <v>9</v>
      </c>
      <c r="C48" s="87" t="s">
        <v>224</v>
      </c>
      <c r="D48" s="119" t="s">
        <v>71</v>
      </c>
      <c r="E48" s="172">
        <v>1</v>
      </c>
      <c r="F48" s="173">
        <v>32</v>
      </c>
      <c r="G48" s="174">
        <v>0.85</v>
      </c>
      <c r="H48" s="173">
        <f t="shared" si="15"/>
        <v>27.2</v>
      </c>
      <c r="I48" s="206" t="s">
        <v>306</v>
      </c>
      <c r="J48" s="88" t="s">
        <v>325</v>
      </c>
      <c r="K48" s="87" t="s">
        <v>307</v>
      </c>
      <c r="L48" s="21"/>
      <c r="M48" s="58"/>
      <c r="N48" s="58"/>
      <c r="O48" s="58"/>
      <c r="P48" s="58"/>
      <c r="Q48" s="58"/>
      <c r="R48" s="58"/>
      <c r="S48" s="58"/>
      <c r="T48" s="30"/>
      <c r="U48" s="22"/>
      <c r="V48" s="31"/>
      <c r="W48" s="31"/>
      <c r="X48" s="31"/>
      <c r="Y48" s="31">
        <v>32</v>
      </c>
      <c r="Z48" s="31"/>
      <c r="AA48" s="32"/>
      <c r="AB48" s="57" t="s">
        <v>293</v>
      </c>
    </row>
    <row r="49" spans="1:31" s="57" customFormat="1" ht="88.5" customHeight="1" x14ac:dyDescent="0.25">
      <c r="A49" s="86" t="s">
        <v>12</v>
      </c>
      <c r="B49" s="86" t="s">
        <v>9</v>
      </c>
      <c r="C49" s="87" t="s">
        <v>226</v>
      </c>
      <c r="D49" s="119" t="s">
        <v>71</v>
      </c>
      <c r="E49" s="172">
        <v>1</v>
      </c>
      <c r="F49" s="173">
        <v>80</v>
      </c>
      <c r="G49" s="174">
        <v>0.85</v>
      </c>
      <c r="H49" s="173">
        <f t="shared" si="15"/>
        <v>68</v>
      </c>
      <c r="I49" s="206" t="s">
        <v>312</v>
      </c>
      <c r="J49" s="88" t="s">
        <v>228</v>
      </c>
      <c r="K49" s="87" t="s">
        <v>261</v>
      </c>
      <c r="L49" s="21"/>
      <c r="M49" s="58"/>
      <c r="N49" s="58"/>
      <c r="O49" s="58"/>
      <c r="P49" s="58"/>
      <c r="Q49" s="58"/>
      <c r="R49" s="58"/>
      <c r="S49" s="58"/>
      <c r="T49" s="30"/>
      <c r="U49" s="22"/>
      <c r="V49" s="31"/>
      <c r="W49" s="31"/>
      <c r="X49" s="31"/>
      <c r="Y49" s="31">
        <v>80</v>
      </c>
      <c r="Z49" s="31"/>
      <c r="AA49" s="32"/>
    </row>
    <row r="50" spans="1:31" s="57" customFormat="1" ht="70.5" customHeight="1" x14ac:dyDescent="0.25">
      <c r="A50" s="86" t="s">
        <v>12</v>
      </c>
      <c r="B50" s="86" t="s">
        <v>9</v>
      </c>
      <c r="C50" s="87" t="s">
        <v>118</v>
      </c>
      <c r="D50" s="119" t="s">
        <v>39</v>
      </c>
      <c r="E50" s="172">
        <v>1</v>
      </c>
      <c r="F50" s="173">
        <v>60</v>
      </c>
      <c r="G50" s="174">
        <v>0.85</v>
      </c>
      <c r="H50" s="173">
        <f t="shared" si="15"/>
        <v>51</v>
      </c>
      <c r="I50" s="206" t="s">
        <v>313</v>
      </c>
      <c r="J50" s="88" t="s">
        <v>314</v>
      </c>
      <c r="K50" s="87" t="s">
        <v>259</v>
      </c>
      <c r="L50" s="21"/>
      <c r="M50" s="58"/>
      <c r="N50" s="58"/>
      <c r="O50" s="58"/>
      <c r="P50" s="58"/>
      <c r="Q50" s="58">
        <f t="shared" si="16"/>
        <v>0</v>
      </c>
      <c r="R50" s="58">
        <f t="shared" si="17"/>
        <v>0</v>
      </c>
      <c r="S50" s="58">
        <f t="shared" si="18"/>
        <v>0</v>
      </c>
      <c r="T50" s="30">
        <f t="shared" si="19"/>
        <v>0</v>
      </c>
      <c r="U50" s="22">
        <f>tegevuskava!F50-SUM(V50:AA50)</f>
        <v>0</v>
      </c>
      <c r="V50" s="31"/>
      <c r="W50" s="31"/>
      <c r="X50" s="31"/>
      <c r="Y50" s="31">
        <v>60</v>
      </c>
      <c r="Z50" s="31"/>
      <c r="AA50" s="32"/>
      <c r="AB50" s="57" t="s">
        <v>294</v>
      </c>
      <c r="AC50" s="57" t="s">
        <v>295</v>
      </c>
    </row>
    <row r="51" spans="1:31" s="57" customFormat="1" ht="63.75" customHeight="1" x14ac:dyDescent="0.25">
      <c r="A51" s="86" t="s">
        <v>12</v>
      </c>
      <c r="B51" s="86" t="s">
        <v>9</v>
      </c>
      <c r="C51" s="87" t="s">
        <v>119</v>
      </c>
      <c r="D51" s="119" t="s">
        <v>39</v>
      </c>
      <c r="E51" s="172">
        <v>1</v>
      </c>
      <c r="F51" s="173">
        <v>24</v>
      </c>
      <c r="G51" s="174">
        <v>0.85</v>
      </c>
      <c r="H51" s="173">
        <f t="shared" si="15"/>
        <v>20.399999999999999</v>
      </c>
      <c r="I51" s="206" t="s">
        <v>316</v>
      </c>
      <c r="J51" s="88" t="s">
        <v>317</v>
      </c>
      <c r="K51" s="87" t="s">
        <v>315</v>
      </c>
      <c r="L51" s="21"/>
      <c r="M51" s="58"/>
      <c r="N51" s="58"/>
      <c r="O51" s="58"/>
      <c r="P51" s="58"/>
      <c r="Q51" s="58">
        <f t="shared" si="16"/>
        <v>0</v>
      </c>
      <c r="R51" s="58">
        <f t="shared" si="17"/>
        <v>0</v>
      </c>
      <c r="S51" s="58">
        <f t="shared" si="18"/>
        <v>0</v>
      </c>
      <c r="T51" s="30">
        <f t="shared" si="19"/>
        <v>0</v>
      </c>
      <c r="U51" s="22">
        <f>tegevuskava!F51-SUM(V51:AA51)</f>
        <v>0</v>
      </c>
      <c r="V51" s="31"/>
      <c r="W51" s="31"/>
      <c r="X51" s="31"/>
      <c r="Y51" s="31">
        <v>24</v>
      </c>
      <c r="Z51" s="31"/>
      <c r="AA51" s="32"/>
      <c r="AB51" s="57" t="s">
        <v>296</v>
      </c>
    </row>
    <row r="52" spans="1:31" s="57" customFormat="1" ht="136.5" customHeight="1" x14ac:dyDescent="0.25">
      <c r="A52" s="86" t="s">
        <v>12</v>
      </c>
      <c r="B52" s="86" t="s">
        <v>9</v>
      </c>
      <c r="C52" s="87" t="s">
        <v>120</v>
      </c>
      <c r="D52" s="119" t="s">
        <v>39</v>
      </c>
      <c r="E52" s="172">
        <v>1</v>
      </c>
      <c r="F52" s="173">
        <v>24</v>
      </c>
      <c r="G52" s="174">
        <v>0.85</v>
      </c>
      <c r="H52" s="173">
        <f t="shared" si="15"/>
        <v>20.399999999999999</v>
      </c>
      <c r="I52" s="88" t="s">
        <v>318</v>
      </c>
      <c r="J52" s="88" t="s">
        <v>319</v>
      </c>
      <c r="K52" s="87" t="s">
        <v>260</v>
      </c>
      <c r="L52" s="21"/>
      <c r="M52" s="58"/>
      <c r="N52" s="58"/>
      <c r="O52" s="58"/>
      <c r="P52" s="58"/>
      <c r="Q52" s="58">
        <f t="shared" si="16"/>
        <v>0</v>
      </c>
      <c r="R52" s="58">
        <f t="shared" si="17"/>
        <v>0</v>
      </c>
      <c r="S52" s="58">
        <f t="shared" si="18"/>
        <v>0</v>
      </c>
      <c r="T52" s="30">
        <f t="shared" si="19"/>
        <v>0</v>
      </c>
      <c r="U52" s="22">
        <f>tegevuskava!F52-SUM(V52:AA52)</f>
        <v>0</v>
      </c>
      <c r="V52" s="31"/>
      <c r="W52" s="31"/>
      <c r="X52" s="31"/>
      <c r="Y52" s="31">
        <v>24</v>
      </c>
      <c r="Z52" s="31"/>
      <c r="AA52" s="32"/>
      <c r="AB52" s="57" t="s">
        <v>297</v>
      </c>
      <c r="AC52" s="57" t="s">
        <v>298</v>
      </c>
      <c r="AD52" s="57" t="s">
        <v>299</v>
      </c>
      <c r="AE52" s="57" t="s">
        <v>300</v>
      </c>
    </row>
    <row r="53" spans="1:31" ht="96.75" customHeight="1" x14ac:dyDescent="0.25">
      <c r="A53" s="86" t="s">
        <v>12</v>
      </c>
      <c r="B53" s="86" t="s">
        <v>9</v>
      </c>
      <c r="C53" s="87" t="s">
        <v>121</v>
      </c>
      <c r="D53" s="119" t="s">
        <v>39</v>
      </c>
      <c r="E53" s="172">
        <v>1</v>
      </c>
      <c r="F53" s="173">
        <v>180</v>
      </c>
      <c r="G53" s="174">
        <v>0.85</v>
      </c>
      <c r="H53" s="173">
        <f t="shared" si="15"/>
        <v>153</v>
      </c>
      <c r="I53" s="88" t="s">
        <v>320</v>
      </c>
      <c r="J53" s="88" t="s">
        <v>209</v>
      </c>
      <c r="K53" s="87" t="s">
        <v>261</v>
      </c>
      <c r="L53" s="21"/>
      <c r="M53" s="20"/>
      <c r="N53" s="20"/>
      <c r="O53" s="20"/>
      <c r="P53" s="20"/>
      <c r="Q53" s="20">
        <f t="shared" si="16"/>
        <v>0</v>
      </c>
      <c r="R53" s="20">
        <f t="shared" si="17"/>
        <v>0</v>
      </c>
      <c r="S53" s="20">
        <f t="shared" si="18"/>
        <v>0</v>
      </c>
      <c r="T53" s="30">
        <f t="shared" si="19"/>
        <v>0</v>
      </c>
      <c r="U53" s="22">
        <f>tegevuskava!F53-SUM(V53:AA53)</f>
        <v>0</v>
      </c>
      <c r="V53" s="31"/>
      <c r="W53" s="31"/>
      <c r="X53" s="31"/>
      <c r="Y53" s="31">
        <v>180</v>
      </c>
      <c r="Z53" s="31"/>
      <c r="AA53" s="32"/>
    </row>
    <row r="54" spans="1:31" s="57" customFormat="1" ht="98.25" customHeight="1" x14ac:dyDescent="0.25">
      <c r="A54" s="86" t="s">
        <v>12</v>
      </c>
      <c r="B54" s="86" t="s">
        <v>9</v>
      </c>
      <c r="C54" s="87" t="s">
        <v>170</v>
      </c>
      <c r="D54" s="119"/>
      <c r="E54" s="172">
        <v>1</v>
      </c>
      <c r="F54" s="173">
        <v>192</v>
      </c>
      <c r="G54" s="174">
        <v>0.85</v>
      </c>
      <c r="H54" s="173">
        <f t="shared" si="15"/>
        <v>163.19999999999999</v>
      </c>
      <c r="I54" s="88" t="s">
        <v>346</v>
      </c>
      <c r="J54" s="208" t="s">
        <v>223</v>
      </c>
      <c r="K54" s="87" t="s">
        <v>261</v>
      </c>
      <c r="L54" s="21"/>
      <c r="M54" s="58"/>
      <c r="N54" s="58"/>
      <c r="O54" s="58"/>
      <c r="P54" s="58"/>
      <c r="Q54" s="58"/>
      <c r="R54" s="58"/>
      <c r="S54" s="58"/>
      <c r="T54" s="30"/>
      <c r="U54" s="22"/>
      <c r="V54" s="31"/>
      <c r="W54" s="31"/>
      <c r="X54" s="31"/>
      <c r="Y54" s="31">
        <v>192</v>
      </c>
      <c r="Z54" s="31"/>
      <c r="AA54" s="32"/>
    </row>
    <row r="55" spans="1:31" s="57" customFormat="1" ht="123.75" customHeight="1" x14ac:dyDescent="0.25">
      <c r="A55" s="86" t="s">
        <v>12</v>
      </c>
      <c r="B55" s="86" t="s">
        <v>9</v>
      </c>
      <c r="C55" s="87" t="s">
        <v>345</v>
      </c>
      <c r="D55" s="119" t="s">
        <v>39</v>
      </c>
      <c r="E55" s="172">
        <v>1</v>
      </c>
      <c r="F55" s="173">
        <v>122</v>
      </c>
      <c r="G55" s="174">
        <v>0.85</v>
      </c>
      <c r="H55" s="173">
        <f t="shared" si="15"/>
        <v>103.7</v>
      </c>
      <c r="I55" s="210" t="s">
        <v>347</v>
      </c>
      <c r="J55" s="208" t="s">
        <v>173</v>
      </c>
      <c r="K55" s="87" t="s">
        <v>261</v>
      </c>
      <c r="L55" s="21"/>
      <c r="M55" s="58"/>
      <c r="N55" s="58"/>
      <c r="O55" s="58"/>
      <c r="P55" s="58"/>
      <c r="Q55" s="58"/>
      <c r="R55" s="58"/>
      <c r="S55" s="58"/>
      <c r="T55" s="30"/>
      <c r="U55" s="22"/>
      <c r="V55" s="31"/>
      <c r="W55" s="31"/>
      <c r="X55" s="31"/>
      <c r="Y55" s="31">
        <v>122</v>
      </c>
      <c r="Z55" s="31"/>
      <c r="AA55" s="32"/>
    </row>
    <row r="56" spans="1:31" ht="73.5" customHeight="1" x14ac:dyDescent="0.25">
      <c r="A56" s="86" t="s">
        <v>12</v>
      </c>
      <c r="B56" s="86" t="s">
        <v>9</v>
      </c>
      <c r="C56" s="87" t="s">
        <v>174</v>
      </c>
      <c r="D56" s="119" t="s">
        <v>39</v>
      </c>
      <c r="E56" s="172">
        <v>1</v>
      </c>
      <c r="F56" s="173">
        <v>120</v>
      </c>
      <c r="G56" s="174">
        <v>0.85</v>
      </c>
      <c r="H56" s="173">
        <f t="shared" si="15"/>
        <v>102</v>
      </c>
      <c r="I56" s="207" t="s">
        <v>212</v>
      </c>
      <c r="J56" s="207" t="s">
        <v>164</v>
      </c>
      <c r="K56" s="87" t="s">
        <v>261</v>
      </c>
      <c r="L56" s="21"/>
      <c r="M56" s="20"/>
      <c r="N56" s="20"/>
      <c r="O56" s="20"/>
      <c r="P56" s="20"/>
      <c r="Q56" s="20"/>
      <c r="R56" s="20"/>
      <c r="S56" s="20"/>
      <c r="T56" s="30"/>
      <c r="U56" s="22"/>
      <c r="V56" s="31"/>
      <c r="W56" s="31"/>
      <c r="X56" s="31"/>
      <c r="Y56" s="31">
        <v>120</v>
      </c>
      <c r="Z56" s="31"/>
      <c r="AA56" s="32"/>
    </row>
    <row r="57" spans="1:31" ht="108.75" customHeight="1" x14ac:dyDescent="0.25">
      <c r="A57" s="86" t="s">
        <v>12</v>
      </c>
      <c r="B57" s="86" t="s">
        <v>9</v>
      </c>
      <c r="C57" s="87" t="s">
        <v>123</v>
      </c>
      <c r="D57" s="119" t="s">
        <v>71</v>
      </c>
      <c r="E57" s="172">
        <v>1</v>
      </c>
      <c r="F57" s="173">
        <v>80</v>
      </c>
      <c r="G57" s="174">
        <v>0.85</v>
      </c>
      <c r="H57" s="173">
        <f t="shared" si="15"/>
        <v>68</v>
      </c>
      <c r="I57" s="207" t="s">
        <v>213</v>
      </c>
      <c r="J57" s="207" t="s">
        <v>214</v>
      </c>
      <c r="K57" s="87" t="s">
        <v>260</v>
      </c>
      <c r="L57" s="21"/>
      <c r="M57" s="20"/>
      <c r="N57" s="20"/>
      <c r="O57" s="20"/>
      <c r="P57" s="20"/>
      <c r="Q57" s="20"/>
      <c r="R57" s="20"/>
      <c r="S57" s="20"/>
      <c r="T57" s="30"/>
      <c r="U57" s="22"/>
      <c r="V57" s="31"/>
      <c r="W57" s="31"/>
      <c r="X57" s="31"/>
      <c r="Y57" s="31">
        <v>80</v>
      </c>
      <c r="Z57" s="31"/>
      <c r="AA57" s="32"/>
    </row>
    <row r="58" spans="1:31" s="57" customFormat="1" ht="129" customHeight="1" x14ac:dyDescent="0.25">
      <c r="A58" s="86" t="s">
        <v>12</v>
      </c>
      <c r="B58" s="86" t="s">
        <v>9</v>
      </c>
      <c r="C58" s="87" t="s">
        <v>358</v>
      </c>
      <c r="D58" s="119" t="s">
        <v>39</v>
      </c>
      <c r="E58" s="172">
        <v>1</v>
      </c>
      <c r="F58" s="173">
        <v>60</v>
      </c>
      <c r="G58" s="174">
        <v>0.85</v>
      </c>
      <c r="H58" s="173">
        <f t="shared" si="15"/>
        <v>51</v>
      </c>
      <c r="I58" s="207" t="s">
        <v>359</v>
      </c>
      <c r="J58" s="207" t="s">
        <v>177</v>
      </c>
      <c r="K58" s="87" t="s">
        <v>260</v>
      </c>
      <c r="L58" s="21">
        <f>SUM(F57:F60)</f>
        <v>296</v>
      </c>
      <c r="M58" s="58"/>
      <c r="N58" s="58"/>
      <c r="O58" s="58"/>
      <c r="P58" s="58"/>
      <c r="Q58" s="58"/>
      <c r="R58" s="58"/>
      <c r="S58" s="58"/>
      <c r="T58" s="30"/>
      <c r="U58" s="22"/>
      <c r="V58" s="31"/>
      <c r="W58" s="31"/>
      <c r="X58" s="31"/>
      <c r="Y58" s="31">
        <v>60</v>
      </c>
      <c r="Z58" s="31"/>
      <c r="AA58" s="32"/>
      <c r="AB58" s="57" t="s">
        <v>301</v>
      </c>
    </row>
    <row r="59" spans="1:31" ht="115.5" customHeight="1" x14ac:dyDescent="0.25">
      <c r="A59" s="86" t="s">
        <v>12</v>
      </c>
      <c r="B59" s="86" t="s">
        <v>9</v>
      </c>
      <c r="C59" s="87" t="s">
        <v>125</v>
      </c>
      <c r="D59" s="119" t="s">
        <v>39</v>
      </c>
      <c r="E59" s="172">
        <v>1</v>
      </c>
      <c r="F59" s="173">
        <v>60</v>
      </c>
      <c r="G59" s="174">
        <v>0.85</v>
      </c>
      <c r="H59" s="173">
        <f t="shared" si="15"/>
        <v>51</v>
      </c>
      <c r="I59" s="207" t="s">
        <v>323</v>
      </c>
      <c r="J59" s="207" t="s">
        <v>162</v>
      </c>
      <c r="K59" s="87" t="s">
        <v>260</v>
      </c>
      <c r="L59" s="21"/>
      <c r="M59" s="20"/>
      <c r="N59" s="20"/>
      <c r="O59" s="20"/>
      <c r="P59" s="20"/>
      <c r="Q59" s="20"/>
      <c r="R59" s="20"/>
      <c r="S59" s="20"/>
      <c r="T59" s="30"/>
      <c r="U59" s="22"/>
      <c r="V59" s="31"/>
      <c r="W59" s="31"/>
      <c r="X59" s="31"/>
      <c r="Y59" s="31">
        <v>60</v>
      </c>
      <c r="Z59" s="31"/>
      <c r="AA59" s="32"/>
      <c r="AB59" s="205" t="s">
        <v>302</v>
      </c>
      <c r="AC59" s="205" t="s">
        <v>303</v>
      </c>
    </row>
    <row r="60" spans="1:31" ht="87.75" customHeight="1" x14ac:dyDescent="0.25">
      <c r="A60" s="86" t="s">
        <v>12</v>
      </c>
      <c r="B60" s="86" t="s">
        <v>9</v>
      </c>
      <c r="C60" s="87" t="s">
        <v>175</v>
      </c>
      <c r="D60" s="119" t="s">
        <v>39</v>
      </c>
      <c r="E60" s="172">
        <v>1</v>
      </c>
      <c r="F60" s="173">
        <v>96</v>
      </c>
      <c r="G60" s="174">
        <v>0.85</v>
      </c>
      <c r="H60" s="173">
        <f t="shared" si="15"/>
        <v>81.599999999999994</v>
      </c>
      <c r="I60" s="207" t="s">
        <v>322</v>
      </c>
      <c r="J60" s="207" t="s">
        <v>175</v>
      </c>
      <c r="K60" s="87" t="s">
        <v>260</v>
      </c>
      <c r="L60" s="21"/>
      <c r="M60" s="20"/>
      <c r="N60" s="20"/>
      <c r="O60" s="20"/>
      <c r="P60" s="20"/>
      <c r="Q60" s="20">
        <f t="shared" si="16"/>
        <v>0</v>
      </c>
      <c r="R60" s="20">
        <f t="shared" si="17"/>
        <v>0</v>
      </c>
      <c r="S60" s="20">
        <f t="shared" si="18"/>
        <v>0</v>
      </c>
      <c r="T60" s="30">
        <f t="shared" si="19"/>
        <v>0</v>
      </c>
      <c r="U60" s="22">
        <f>tegevuskava!F60-SUM(V60:AA60)</f>
        <v>0</v>
      </c>
      <c r="V60" s="31"/>
      <c r="W60" s="31"/>
      <c r="X60" s="31"/>
      <c r="Y60" s="31">
        <v>96</v>
      </c>
      <c r="Z60" s="31"/>
      <c r="AA60" s="32"/>
    </row>
    <row r="61" spans="1:31" ht="39.75" customHeight="1" x14ac:dyDescent="0.25">
      <c r="A61" s="86" t="s">
        <v>12</v>
      </c>
      <c r="B61" s="86" t="s">
        <v>10</v>
      </c>
      <c r="C61" s="87" t="s">
        <v>55</v>
      </c>
      <c r="D61" s="119" t="s">
        <v>52</v>
      </c>
      <c r="E61" s="172">
        <v>1</v>
      </c>
      <c r="F61" s="173">
        <v>16</v>
      </c>
      <c r="G61" s="174">
        <v>0.85</v>
      </c>
      <c r="H61" s="173">
        <f t="shared" si="15"/>
        <v>13.6</v>
      </c>
      <c r="I61" s="207" t="s">
        <v>159</v>
      </c>
      <c r="J61" s="207" t="s">
        <v>162</v>
      </c>
      <c r="K61" s="87" t="s">
        <v>260</v>
      </c>
      <c r="L61" s="21"/>
      <c r="M61" s="20"/>
      <c r="N61" s="20"/>
      <c r="O61" s="20"/>
      <c r="P61" s="20"/>
      <c r="Q61" s="20">
        <f t="shared" si="16"/>
        <v>0</v>
      </c>
      <c r="R61" s="20">
        <f t="shared" si="17"/>
        <v>0</v>
      </c>
      <c r="S61" s="20">
        <f t="shared" si="18"/>
        <v>0</v>
      </c>
      <c r="T61" s="30">
        <f t="shared" si="19"/>
        <v>0</v>
      </c>
      <c r="U61" s="22">
        <f>tegevuskava!F61-SUM(V61:AA61)</f>
        <v>0</v>
      </c>
      <c r="V61" s="31"/>
      <c r="W61" s="31"/>
      <c r="X61" s="31"/>
      <c r="Y61" s="31">
        <v>16</v>
      </c>
      <c r="Z61" s="31"/>
      <c r="AA61" s="32"/>
    </row>
    <row r="62" spans="1:31" ht="39.75" customHeight="1" x14ac:dyDescent="0.25">
      <c r="A62" s="86" t="s">
        <v>12</v>
      </c>
      <c r="B62" s="86" t="s">
        <v>10</v>
      </c>
      <c r="C62" s="89" t="s">
        <v>65</v>
      </c>
      <c r="D62" s="119" t="s">
        <v>52</v>
      </c>
      <c r="E62" s="172">
        <v>1</v>
      </c>
      <c r="F62" s="173">
        <v>48</v>
      </c>
      <c r="G62" s="174">
        <v>1</v>
      </c>
      <c r="H62" s="173">
        <f t="shared" si="15"/>
        <v>48</v>
      </c>
      <c r="I62" s="207" t="s">
        <v>87</v>
      </c>
      <c r="J62" s="207" t="s">
        <v>162</v>
      </c>
      <c r="K62" s="87"/>
      <c r="L62" s="21"/>
      <c r="M62" s="20"/>
      <c r="N62" s="20"/>
      <c r="O62" s="20"/>
      <c r="P62" s="20"/>
      <c r="Q62" s="20">
        <f t="shared" si="16"/>
        <v>0</v>
      </c>
      <c r="R62" s="20">
        <f t="shared" si="17"/>
        <v>0</v>
      </c>
      <c r="S62" s="20">
        <f t="shared" si="18"/>
        <v>0</v>
      </c>
      <c r="T62" s="30">
        <f t="shared" si="19"/>
        <v>0</v>
      </c>
      <c r="U62" s="22">
        <f>tegevuskava!F62-SUM(V62:AA62)</f>
        <v>0</v>
      </c>
      <c r="V62" s="31"/>
      <c r="W62" s="31"/>
      <c r="X62" s="31"/>
      <c r="Y62" s="31">
        <v>48</v>
      </c>
      <c r="Z62" s="31"/>
      <c r="AA62" s="32"/>
    </row>
    <row r="63" spans="1:31" s="60" customFormat="1" ht="39.75" customHeight="1" thickBot="1" x14ac:dyDescent="0.3">
      <c r="A63" s="93" t="s">
        <v>12</v>
      </c>
      <c r="B63" s="93" t="s">
        <v>10</v>
      </c>
      <c r="C63" s="95" t="s">
        <v>54</v>
      </c>
      <c r="D63" s="105" t="s">
        <v>52</v>
      </c>
      <c r="E63" s="175">
        <v>0.5</v>
      </c>
      <c r="F63" s="176">
        <v>88</v>
      </c>
      <c r="G63" s="177">
        <v>0.85</v>
      </c>
      <c r="H63" s="176">
        <f t="shared" si="15"/>
        <v>74.8</v>
      </c>
      <c r="I63" s="95" t="s">
        <v>160</v>
      </c>
      <c r="J63" s="95" t="s">
        <v>162</v>
      </c>
      <c r="K63" s="87" t="s">
        <v>260</v>
      </c>
      <c r="L63" s="59">
        <f>SUM(F61:F63)</f>
        <v>152</v>
      </c>
      <c r="Q63" s="60">
        <f t="shared" si="16"/>
        <v>152</v>
      </c>
      <c r="R63" s="60">
        <f t="shared" si="17"/>
        <v>0</v>
      </c>
      <c r="S63" s="60">
        <f t="shared" si="18"/>
        <v>0</v>
      </c>
      <c r="T63" s="61">
        <f t="shared" si="19"/>
        <v>0</v>
      </c>
      <c r="U63" s="62">
        <f>tegevuskava!F63-SUM(V63:AA63)</f>
        <v>0</v>
      </c>
      <c r="V63" s="63"/>
      <c r="W63" s="63"/>
      <c r="X63" s="63"/>
      <c r="Y63" s="63">
        <v>88</v>
      </c>
      <c r="Z63" s="63"/>
      <c r="AA63" s="64"/>
    </row>
    <row r="64" spans="1:31" s="42" customFormat="1" ht="16.5" thickTop="1" thickBot="1" x14ac:dyDescent="0.3">
      <c r="A64" s="75" t="s">
        <v>12</v>
      </c>
      <c r="B64" s="75" t="s">
        <v>13</v>
      </c>
      <c r="E64" s="184"/>
      <c r="F64" s="185">
        <f>SUM(F46:F63)</f>
        <v>1810</v>
      </c>
      <c r="G64" s="186"/>
      <c r="H64" s="185">
        <f>SUM(H46:H63)</f>
        <v>1545.6999999999998</v>
      </c>
      <c r="I64" s="44"/>
      <c r="J64" s="65"/>
      <c r="K64" s="65"/>
      <c r="L64" s="43"/>
      <c r="Q64" s="42">
        <f>SUM(Q46:Q63)</f>
        <v>152</v>
      </c>
      <c r="R64" s="42">
        <f>SUM(R46:R63)</f>
        <v>0</v>
      </c>
      <c r="S64" s="42">
        <f>SUM(S46:S63)</f>
        <v>0</v>
      </c>
      <c r="T64" s="46">
        <f t="shared" si="19"/>
        <v>0</v>
      </c>
      <c r="U64" s="47"/>
      <c r="V64" s="48"/>
      <c r="W64" s="48"/>
      <c r="X64" s="48"/>
      <c r="Y64" s="48"/>
      <c r="Z64" s="48"/>
      <c r="AA64" s="49"/>
    </row>
    <row r="65" spans="1:29" ht="30" x14ac:dyDescent="0.25">
      <c r="A65" s="98" t="s">
        <v>32</v>
      </c>
      <c r="B65" s="98" t="s">
        <v>16</v>
      </c>
      <c r="C65" s="97" t="s">
        <v>68</v>
      </c>
      <c r="D65" s="71" t="s">
        <v>95</v>
      </c>
      <c r="E65" s="181">
        <v>4</v>
      </c>
      <c r="F65" s="182">
        <v>64</v>
      </c>
      <c r="G65" s="183">
        <v>1</v>
      </c>
      <c r="H65" s="182">
        <f t="shared" si="15"/>
        <v>64</v>
      </c>
      <c r="I65" s="99" t="s">
        <v>181</v>
      </c>
      <c r="J65" s="97" t="s">
        <v>189</v>
      </c>
      <c r="K65" s="97"/>
      <c r="L65" s="21"/>
      <c r="M65" s="20"/>
      <c r="N65" s="20"/>
      <c r="O65" s="20"/>
      <c r="P65" s="20"/>
      <c r="Q65" s="20">
        <f t="shared" ref="Q65:R78" si="20">L65+N65</f>
        <v>0</v>
      </c>
      <c r="R65" s="20">
        <f t="shared" si="20"/>
        <v>0</v>
      </c>
      <c r="S65" s="20">
        <f t="shared" ref="S65:S78" si="21">R65*G65</f>
        <v>0</v>
      </c>
      <c r="T65" s="30">
        <f t="shared" si="19"/>
        <v>0</v>
      </c>
      <c r="U65" s="22"/>
      <c r="V65" s="31"/>
      <c r="W65" s="31"/>
      <c r="X65" s="31"/>
      <c r="Y65" s="31"/>
      <c r="Z65" s="31">
        <v>64</v>
      </c>
      <c r="AA65" s="32"/>
    </row>
    <row r="66" spans="1:29" ht="51" customHeight="1" x14ac:dyDescent="0.25">
      <c r="A66" s="86" t="s">
        <v>32</v>
      </c>
      <c r="B66" s="86" t="s">
        <v>9</v>
      </c>
      <c r="C66" s="87" t="s">
        <v>98</v>
      </c>
      <c r="D66" s="119" t="s">
        <v>71</v>
      </c>
      <c r="E66" s="172">
        <v>1</v>
      </c>
      <c r="F66" s="173">
        <v>64</v>
      </c>
      <c r="G66" s="174">
        <v>1</v>
      </c>
      <c r="H66" s="173">
        <f t="shared" ref="H66:H75" si="22">F66*G66</f>
        <v>64</v>
      </c>
      <c r="I66" s="88" t="s">
        <v>180</v>
      </c>
      <c r="J66" s="87" t="s">
        <v>182</v>
      </c>
      <c r="K66" s="87"/>
      <c r="L66" s="21"/>
      <c r="M66" s="20"/>
      <c r="N66" s="20"/>
      <c r="O66" s="20"/>
      <c r="P66" s="20"/>
      <c r="Q66" s="20">
        <f t="shared" si="20"/>
        <v>0</v>
      </c>
      <c r="R66" s="20">
        <f t="shared" si="20"/>
        <v>0</v>
      </c>
      <c r="S66" s="20">
        <f t="shared" si="21"/>
        <v>0</v>
      </c>
      <c r="T66" s="30">
        <f t="shared" si="19"/>
        <v>0</v>
      </c>
      <c r="U66" s="22"/>
      <c r="V66" s="31"/>
      <c r="W66" s="31"/>
      <c r="X66" s="31"/>
      <c r="Y66" s="31"/>
      <c r="Z66" s="31">
        <v>64</v>
      </c>
      <c r="AA66" s="32"/>
    </row>
    <row r="67" spans="1:29" ht="50.25" customHeight="1" x14ac:dyDescent="0.25">
      <c r="A67" s="86" t="s">
        <v>32</v>
      </c>
      <c r="B67" s="86" t="s">
        <v>9</v>
      </c>
      <c r="C67" s="87" t="s">
        <v>104</v>
      </c>
      <c r="D67" s="119" t="s">
        <v>71</v>
      </c>
      <c r="E67" s="172">
        <v>1</v>
      </c>
      <c r="F67" s="173">
        <v>20</v>
      </c>
      <c r="G67" s="174">
        <v>1</v>
      </c>
      <c r="H67" s="173">
        <f t="shared" si="22"/>
        <v>20</v>
      </c>
      <c r="I67" s="88" t="s">
        <v>183</v>
      </c>
      <c r="J67" s="87" t="s">
        <v>184</v>
      </c>
      <c r="K67" s="87"/>
      <c r="L67" s="21"/>
      <c r="M67" s="20"/>
      <c r="N67" s="20"/>
      <c r="O67" s="20"/>
      <c r="P67" s="20"/>
      <c r="Q67" s="20"/>
      <c r="R67" s="20"/>
      <c r="S67" s="20"/>
      <c r="T67" s="30"/>
      <c r="U67" s="22"/>
      <c r="V67" s="31"/>
      <c r="W67" s="31"/>
      <c r="X67" s="31"/>
      <c r="Y67" s="31"/>
      <c r="Z67" s="31">
        <v>20</v>
      </c>
      <c r="AA67" s="32"/>
    </row>
    <row r="68" spans="1:29" ht="64.5" customHeight="1" x14ac:dyDescent="0.25">
      <c r="A68" s="86" t="s">
        <v>32</v>
      </c>
      <c r="B68" s="86" t="s">
        <v>9</v>
      </c>
      <c r="C68" s="87" t="s">
        <v>99</v>
      </c>
      <c r="D68" s="119" t="s">
        <v>95</v>
      </c>
      <c r="E68" s="172">
        <v>20</v>
      </c>
      <c r="F68" s="173">
        <v>200</v>
      </c>
      <c r="G68" s="174">
        <v>1</v>
      </c>
      <c r="H68" s="173">
        <f t="shared" si="22"/>
        <v>200</v>
      </c>
      <c r="I68" s="88" t="s">
        <v>186</v>
      </c>
      <c r="J68" s="87" t="s">
        <v>185</v>
      </c>
      <c r="K68" s="87"/>
      <c r="L68" s="21"/>
      <c r="M68" s="20"/>
      <c r="N68" s="20"/>
      <c r="O68" s="20"/>
      <c r="P68" s="20"/>
      <c r="Q68" s="20"/>
      <c r="R68" s="20"/>
      <c r="S68" s="20"/>
      <c r="T68" s="30"/>
      <c r="U68" s="22"/>
      <c r="V68" s="31"/>
      <c r="W68" s="31"/>
      <c r="X68" s="31"/>
      <c r="Y68" s="31"/>
      <c r="Z68" s="31">
        <v>200</v>
      </c>
      <c r="AA68" s="32"/>
    </row>
    <row r="69" spans="1:29" ht="64.5" customHeight="1" x14ac:dyDescent="0.25">
      <c r="A69" s="86" t="s">
        <v>32</v>
      </c>
      <c r="B69" s="86" t="s">
        <v>9</v>
      </c>
      <c r="C69" s="87" t="s">
        <v>100</v>
      </c>
      <c r="D69" s="119" t="s">
        <v>53</v>
      </c>
      <c r="E69" s="172">
        <v>2</v>
      </c>
      <c r="F69" s="173">
        <v>100</v>
      </c>
      <c r="G69" s="174">
        <v>1</v>
      </c>
      <c r="H69" s="173">
        <f t="shared" si="22"/>
        <v>100</v>
      </c>
      <c r="I69" s="88" t="s">
        <v>187</v>
      </c>
      <c r="J69" s="87" t="s">
        <v>188</v>
      </c>
      <c r="K69" s="87"/>
      <c r="L69" s="21"/>
      <c r="M69" s="20"/>
      <c r="N69" s="20"/>
      <c r="O69" s="20"/>
      <c r="P69" s="20"/>
      <c r="Q69" s="20"/>
      <c r="R69" s="20"/>
      <c r="S69" s="20"/>
      <c r="T69" s="30"/>
      <c r="U69" s="22"/>
      <c r="V69" s="31"/>
      <c r="W69" s="31"/>
      <c r="X69" s="31"/>
      <c r="Y69" s="31"/>
      <c r="Z69" s="31">
        <v>100</v>
      </c>
      <c r="AA69" s="32"/>
    </row>
    <row r="70" spans="1:29" s="57" customFormat="1" ht="123.75" customHeight="1" x14ac:dyDescent="0.25">
      <c r="A70" s="86" t="s">
        <v>32</v>
      </c>
      <c r="B70" s="86" t="s">
        <v>9</v>
      </c>
      <c r="C70" s="87" t="s">
        <v>377</v>
      </c>
      <c r="D70" s="119" t="s">
        <v>71</v>
      </c>
      <c r="E70" s="172">
        <v>1</v>
      </c>
      <c r="F70" s="173">
        <v>70</v>
      </c>
      <c r="G70" s="174">
        <v>1</v>
      </c>
      <c r="H70" s="173">
        <f t="shared" si="22"/>
        <v>70</v>
      </c>
      <c r="I70" s="88" t="s">
        <v>380</v>
      </c>
      <c r="J70" s="87" t="s">
        <v>374</v>
      </c>
      <c r="K70" s="87" t="s">
        <v>376</v>
      </c>
      <c r="L70" s="21"/>
      <c r="M70" s="58"/>
      <c r="N70" s="58"/>
      <c r="O70" s="58"/>
      <c r="P70" s="58"/>
      <c r="Q70" s="58"/>
      <c r="R70" s="58"/>
      <c r="S70" s="58"/>
      <c r="T70" s="30"/>
      <c r="U70" s="22"/>
      <c r="V70" s="31"/>
      <c r="W70" s="31"/>
      <c r="X70" s="31"/>
      <c r="Y70" s="31"/>
      <c r="Z70" s="31">
        <v>70</v>
      </c>
      <c r="AA70" s="32"/>
    </row>
    <row r="71" spans="1:29" s="57" customFormat="1" ht="48.75" customHeight="1" x14ac:dyDescent="0.25">
      <c r="A71" s="86" t="s">
        <v>32</v>
      </c>
      <c r="B71" s="86" t="s">
        <v>9</v>
      </c>
      <c r="C71" s="87" t="s">
        <v>191</v>
      </c>
      <c r="D71" s="119" t="s">
        <v>97</v>
      </c>
      <c r="E71" s="172">
        <v>13</v>
      </c>
      <c r="F71" s="173">
        <v>126</v>
      </c>
      <c r="G71" s="174">
        <v>1</v>
      </c>
      <c r="H71" s="173">
        <f t="shared" si="22"/>
        <v>126</v>
      </c>
      <c r="I71" s="88" t="s">
        <v>360</v>
      </c>
      <c r="J71" s="87" t="s">
        <v>193</v>
      </c>
      <c r="K71" s="87"/>
      <c r="L71" s="21"/>
      <c r="M71" s="58"/>
      <c r="N71" s="58"/>
      <c r="O71" s="58"/>
      <c r="P71" s="58"/>
      <c r="Q71" s="58"/>
      <c r="R71" s="58"/>
      <c r="S71" s="58"/>
      <c r="T71" s="30"/>
      <c r="U71" s="22"/>
      <c r="V71" s="31"/>
      <c r="W71" s="31"/>
      <c r="X71" s="31"/>
      <c r="Y71" s="31"/>
      <c r="Z71" s="31">
        <v>126</v>
      </c>
      <c r="AA71" s="32"/>
    </row>
    <row r="72" spans="1:29" s="57" customFormat="1" ht="129.75" customHeight="1" x14ac:dyDescent="0.25">
      <c r="A72" s="86" t="s">
        <v>32</v>
      </c>
      <c r="B72" s="86" t="s">
        <v>9</v>
      </c>
      <c r="C72" s="87" t="s">
        <v>378</v>
      </c>
      <c r="D72" s="119" t="s">
        <v>71</v>
      </c>
      <c r="E72" s="172">
        <v>1</v>
      </c>
      <c r="F72" s="173">
        <v>45</v>
      </c>
      <c r="G72" s="174">
        <v>1</v>
      </c>
      <c r="H72" s="173">
        <f t="shared" si="22"/>
        <v>45</v>
      </c>
      <c r="I72" s="88" t="s">
        <v>381</v>
      </c>
      <c r="J72" s="87" t="s">
        <v>374</v>
      </c>
      <c r="K72" s="87" t="s">
        <v>376</v>
      </c>
      <c r="L72" s="21"/>
      <c r="M72" s="58"/>
      <c r="N72" s="58"/>
      <c r="O72" s="58"/>
      <c r="P72" s="58"/>
      <c r="Q72" s="58"/>
      <c r="R72" s="58"/>
      <c r="S72" s="58"/>
      <c r="T72" s="30"/>
      <c r="U72" s="22"/>
      <c r="V72" s="31"/>
      <c r="W72" s="31"/>
      <c r="X72" s="31"/>
      <c r="Y72" s="31"/>
      <c r="Z72" s="31">
        <v>45</v>
      </c>
      <c r="AA72" s="32"/>
    </row>
    <row r="73" spans="1:29" s="57" customFormat="1" ht="160.5" customHeight="1" x14ac:dyDescent="0.25">
      <c r="A73" s="86" t="s">
        <v>32</v>
      </c>
      <c r="B73" s="86" t="s">
        <v>9</v>
      </c>
      <c r="C73" s="87" t="s">
        <v>379</v>
      </c>
      <c r="D73" s="119" t="s">
        <v>71</v>
      </c>
      <c r="E73" s="172">
        <v>1</v>
      </c>
      <c r="F73" s="173">
        <v>64</v>
      </c>
      <c r="G73" s="174">
        <v>1</v>
      </c>
      <c r="H73" s="173">
        <f t="shared" si="22"/>
        <v>64</v>
      </c>
      <c r="I73" s="88" t="s">
        <v>387</v>
      </c>
      <c r="J73" s="87" t="s">
        <v>384</v>
      </c>
      <c r="K73" s="87" t="s">
        <v>382</v>
      </c>
      <c r="L73" s="21"/>
      <c r="M73" s="58"/>
      <c r="N73" s="58"/>
      <c r="O73" s="58"/>
      <c r="P73" s="58"/>
      <c r="Q73" s="58"/>
      <c r="R73" s="58"/>
      <c r="S73" s="58"/>
      <c r="T73" s="30"/>
      <c r="U73" s="22"/>
      <c r="V73" s="31"/>
      <c r="W73" s="31"/>
      <c r="X73" s="31"/>
      <c r="Y73" s="31"/>
      <c r="Z73" s="31">
        <v>64</v>
      </c>
      <c r="AA73" s="32"/>
    </row>
    <row r="74" spans="1:29" s="57" customFormat="1" ht="144" customHeight="1" x14ac:dyDescent="0.25">
      <c r="A74" s="86" t="s">
        <v>32</v>
      </c>
      <c r="B74" s="86" t="s">
        <v>9</v>
      </c>
      <c r="C74" s="87" t="s">
        <v>105</v>
      </c>
      <c r="D74" s="119" t="s">
        <v>71</v>
      </c>
      <c r="E74" s="172">
        <v>1</v>
      </c>
      <c r="F74" s="173">
        <v>20</v>
      </c>
      <c r="G74" s="174">
        <v>1</v>
      </c>
      <c r="H74" s="173">
        <f t="shared" si="22"/>
        <v>20</v>
      </c>
      <c r="I74" s="88" t="s">
        <v>383</v>
      </c>
      <c r="J74" s="87" t="s">
        <v>361</v>
      </c>
      <c r="K74" s="87" t="s">
        <v>385</v>
      </c>
      <c r="L74" s="21"/>
      <c r="M74" s="58"/>
      <c r="N74" s="58"/>
      <c r="O74" s="58"/>
      <c r="P74" s="58"/>
      <c r="Q74" s="58"/>
      <c r="R74" s="58"/>
      <c r="S74" s="58"/>
      <c r="T74" s="30"/>
      <c r="U74" s="22"/>
      <c r="V74" s="31"/>
      <c r="W74" s="31"/>
      <c r="X74" s="31"/>
      <c r="Y74" s="31"/>
      <c r="Z74" s="31">
        <v>20</v>
      </c>
      <c r="AA74" s="32"/>
    </row>
    <row r="75" spans="1:29" s="57" customFormat="1" ht="261.75" customHeight="1" x14ac:dyDescent="0.25">
      <c r="A75" s="86" t="s">
        <v>32</v>
      </c>
      <c r="B75" s="86" t="s">
        <v>9</v>
      </c>
      <c r="C75" s="87" t="s">
        <v>362</v>
      </c>
      <c r="D75" s="119" t="s">
        <v>71</v>
      </c>
      <c r="E75" s="172">
        <v>1</v>
      </c>
      <c r="F75" s="173">
        <v>60</v>
      </c>
      <c r="G75" s="174">
        <v>1</v>
      </c>
      <c r="H75" s="173">
        <f t="shared" si="22"/>
        <v>60</v>
      </c>
      <c r="I75" s="88" t="s">
        <v>375</v>
      </c>
      <c r="J75" s="87" t="s">
        <v>363</v>
      </c>
      <c r="K75" s="87" t="s">
        <v>386</v>
      </c>
      <c r="L75" s="21"/>
      <c r="M75" s="58"/>
      <c r="N75" s="58"/>
      <c r="O75" s="58"/>
      <c r="P75" s="58"/>
      <c r="Q75" s="58"/>
      <c r="R75" s="58"/>
      <c r="S75" s="58"/>
      <c r="T75" s="30"/>
      <c r="U75" s="22"/>
      <c r="V75" s="31"/>
      <c r="W75" s="31"/>
      <c r="X75" s="31"/>
      <c r="Y75" s="31"/>
      <c r="Z75" s="31">
        <v>60</v>
      </c>
      <c r="AA75" s="32"/>
      <c r="AB75" s="57" t="s">
        <v>304</v>
      </c>
      <c r="AC75" s="57" t="s">
        <v>305</v>
      </c>
    </row>
    <row r="76" spans="1:29" ht="39.75" customHeight="1" x14ac:dyDescent="0.25">
      <c r="A76" s="86" t="s">
        <v>32</v>
      </c>
      <c r="B76" s="86" t="s">
        <v>10</v>
      </c>
      <c r="C76" s="87" t="s">
        <v>55</v>
      </c>
      <c r="D76" s="119" t="s">
        <v>52</v>
      </c>
      <c r="E76" s="172">
        <v>0.5</v>
      </c>
      <c r="F76" s="173">
        <v>8</v>
      </c>
      <c r="G76" s="174">
        <v>1</v>
      </c>
      <c r="H76" s="173">
        <f t="shared" ref="H76:H77" si="23">F76*G76</f>
        <v>8</v>
      </c>
      <c r="I76" s="88" t="s">
        <v>159</v>
      </c>
      <c r="J76" s="87" t="s">
        <v>162</v>
      </c>
      <c r="K76" s="87"/>
      <c r="L76" s="21"/>
      <c r="M76" s="20"/>
      <c r="N76" s="20"/>
      <c r="O76" s="20"/>
      <c r="P76" s="20"/>
      <c r="Q76" s="20">
        <f t="shared" si="20"/>
        <v>0</v>
      </c>
      <c r="R76" s="20">
        <f t="shared" si="20"/>
        <v>0</v>
      </c>
      <c r="S76" s="20">
        <f t="shared" si="21"/>
        <v>0</v>
      </c>
      <c r="T76" s="30">
        <f t="shared" si="19"/>
        <v>0</v>
      </c>
      <c r="U76" s="22">
        <f>tegevuskava!F76-SUM(V76:AA76)</f>
        <v>0</v>
      </c>
      <c r="V76" s="31"/>
      <c r="W76" s="31"/>
      <c r="X76" s="31"/>
      <c r="Y76" s="31"/>
      <c r="Z76" s="31">
        <v>8</v>
      </c>
      <c r="AA76" s="32"/>
    </row>
    <row r="77" spans="1:29" ht="45" x14ac:dyDescent="0.25">
      <c r="A77" s="86" t="s">
        <v>32</v>
      </c>
      <c r="B77" s="86" t="s">
        <v>10</v>
      </c>
      <c r="C77" s="89" t="s">
        <v>56</v>
      </c>
      <c r="D77" s="119" t="s">
        <v>52</v>
      </c>
      <c r="E77" s="172">
        <v>0.5</v>
      </c>
      <c r="F77" s="173">
        <v>24</v>
      </c>
      <c r="G77" s="174">
        <v>1</v>
      </c>
      <c r="H77" s="173">
        <f t="shared" si="23"/>
        <v>24</v>
      </c>
      <c r="I77" s="88" t="s">
        <v>87</v>
      </c>
      <c r="J77" s="87" t="s">
        <v>162</v>
      </c>
      <c r="K77" s="87"/>
      <c r="L77" s="21"/>
      <c r="M77" s="20"/>
      <c r="N77" s="20"/>
      <c r="O77" s="20"/>
      <c r="P77" s="20"/>
      <c r="Q77" s="20">
        <f t="shared" si="20"/>
        <v>0</v>
      </c>
      <c r="R77" s="20">
        <f t="shared" si="20"/>
        <v>0</v>
      </c>
      <c r="S77" s="20">
        <f t="shared" si="21"/>
        <v>0</v>
      </c>
      <c r="T77" s="30">
        <f t="shared" si="19"/>
        <v>0</v>
      </c>
      <c r="U77" s="22">
        <f>tegevuskava!F77-SUM(V77:AA77)</f>
        <v>0</v>
      </c>
      <c r="V77" s="31"/>
      <c r="W77" s="31"/>
      <c r="X77" s="31"/>
      <c r="Y77" s="31"/>
      <c r="Z77" s="31">
        <v>24</v>
      </c>
      <c r="AA77" s="32"/>
    </row>
    <row r="78" spans="1:29" s="60" customFormat="1" ht="30.75" thickBot="1" x14ac:dyDescent="0.3">
      <c r="A78" s="93" t="s">
        <v>32</v>
      </c>
      <c r="B78" s="93" t="s">
        <v>10</v>
      </c>
      <c r="C78" s="95" t="s">
        <v>54</v>
      </c>
      <c r="D78" s="105" t="s">
        <v>52</v>
      </c>
      <c r="E78" s="175">
        <v>0.5</v>
      </c>
      <c r="F78" s="176">
        <v>40</v>
      </c>
      <c r="G78" s="177">
        <v>1</v>
      </c>
      <c r="H78" s="176">
        <f t="shared" si="15"/>
        <v>40</v>
      </c>
      <c r="I78" s="96" t="s">
        <v>160</v>
      </c>
      <c r="J78" s="95" t="s">
        <v>162</v>
      </c>
      <c r="K78" s="95"/>
      <c r="L78" s="59"/>
      <c r="Q78" s="60">
        <f t="shared" si="20"/>
        <v>0</v>
      </c>
      <c r="R78" s="60">
        <f t="shared" si="20"/>
        <v>0</v>
      </c>
      <c r="S78" s="60">
        <f t="shared" si="21"/>
        <v>0</v>
      </c>
      <c r="T78" s="61">
        <f t="shared" si="19"/>
        <v>0</v>
      </c>
      <c r="U78" s="62">
        <f>tegevuskava!F78-SUM(V78:AA78)</f>
        <v>0</v>
      </c>
      <c r="V78" s="63"/>
      <c r="W78" s="63"/>
      <c r="X78" s="63"/>
      <c r="Y78" s="63"/>
      <c r="Z78" s="63">
        <v>40</v>
      </c>
      <c r="AA78" s="64"/>
    </row>
    <row r="79" spans="1:29" s="34" customFormat="1" ht="16.5" thickTop="1" thickBot="1" x14ac:dyDescent="0.3">
      <c r="A79" s="74" t="s">
        <v>33</v>
      </c>
      <c r="B79" s="74" t="s">
        <v>13</v>
      </c>
      <c r="E79" s="178"/>
      <c r="F79" s="179">
        <f>SUM(F65:F78)</f>
        <v>905</v>
      </c>
      <c r="G79" s="180"/>
      <c r="H79" s="179">
        <f>SUM(H65:H78)</f>
        <v>905</v>
      </c>
      <c r="I79" s="36"/>
      <c r="K79" s="37"/>
      <c r="L79" s="35"/>
      <c r="Q79" s="34">
        <f>SUM(Q65:Q78)</f>
        <v>0</v>
      </c>
      <c r="R79" s="34">
        <f>SUM(R65:R78)</f>
        <v>0</v>
      </c>
      <c r="S79" s="34">
        <f>SUM(S65:S78)</f>
        <v>0</v>
      </c>
      <c r="T79" s="38"/>
      <c r="U79" s="39"/>
      <c r="V79" s="40"/>
      <c r="W79" s="40"/>
      <c r="X79" s="40"/>
      <c r="Y79" s="40"/>
      <c r="Z79" s="40"/>
      <c r="AA79" s="41"/>
    </row>
    <row r="80" spans="1:29" ht="30" x14ac:dyDescent="0.25">
      <c r="A80" s="98" t="s">
        <v>16</v>
      </c>
      <c r="B80" s="98" t="s">
        <v>16</v>
      </c>
      <c r="C80" s="97" t="s">
        <v>38</v>
      </c>
      <c r="D80" s="71" t="s">
        <v>39</v>
      </c>
      <c r="E80" s="181">
        <v>1</v>
      </c>
      <c r="F80" s="182">
        <v>2074</v>
      </c>
      <c r="G80" s="183">
        <v>0</v>
      </c>
      <c r="H80" s="182">
        <f t="shared" si="15"/>
        <v>0</v>
      </c>
      <c r="I80" s="97" t="s">
        <v>197</v>
      </c>
      <c r="J80" s="97" t="s">
        <v>197</v>
      </c>
      <c r="K80" s="97" t="s">
        <v>257</v>
      </c>
      <c r="L80" s="21"/>
      <c r="M80" s="20"/>
      <c r="N80" s="20"/>
      <c r="O80" s="20"/>
      <c r="P80" s="20"/>
      <c r="Q80" s="20">
        <f t="shared" ref="Q80:R81" si="24">L80+N80</f>
        <v>0</v>
      </c>
      <c r="R80" s="20">
        <f t="shared" si="24"/>
        <v>0</v>
      </c>
      <c r="S80" s="20">
        <f>R80*G80</f>
        <v>0</v>
      </c>
      <c r="T80" s="30">
        <f>R80/F80</f>
        <v>0</v>
      </c>
      <c r="U80" s="22">
        <f>tegevuskava!F80-SUM(V80:AA80)</f>
        <v>2074</v>
      </c>
      <c r="V80" s="31"/>
      <c r="W80" s="31"/>
      <c r="X80" s="31"/>
      <c r="Y80" s="31"/>
      <c r="Z80" s="31"/>
      <c r="AA80" s="32"/>
    </row>
    <row r="81" spans="1:27" s="60" customFormat="1" ht="60.75" thickBot="1" x14ac:dyDescent="0.3">
      <c r="A81" s="93" t="s">
        <v>16</v>
      </c>
      <c r="B81" s="93" t="s">
        <v>16</v>
      </c>
      <c r="C81" s="95" t="s">
        <v>143</v>
      </c>
      <c r="D81" s="105" t="s">
        <v>39</v>
      </c>
      <c r="E81" s="175">
        <v>1</v>
      </c>
      <c r="F81" s="176">
        <v>1754</v>
      </c>
      <c r="G81" s="177">
        <v>0</v>
      </c>
      <c r="H81" s="176">
        <f t="shared" si="15"/>
        <v>0</v>
      </c>
      <c r="I81" s="96" t="s">
        <v>144</v>
      </c>
      <c r="J81" s="95" t="s">
        <v>145</v>
      </c>
      <c r="K81" s="95" t="s">
        <v>258</v>
      </c>
      <c r="L81" s="59"/>
      <c r="Q81" s="60">
        <f t="shared" si="24"/>
        <v>0</v>
      </c>
      <c r="R81" s="60">
        <f t="shared" si="24"/>
        <v>0</v>
      </c>
      <c r="S81" s="60">
        <f>R81*G81</f>
        <v>0</v>
      </c>
      <c r="T81" s="61">
        <f>R81/F81</f>
        <v>0</v>
      </c>
      <c r="U81" s="62">
        <f>tegevuskava!F81-SUM(V81:AA81)</f>
        <v>1754</v>
      </c>
      <c r="V81" s="63"/>
      <c r="W81" s="63"/>
      <c r="X81" s="63"/>
      <c r="Y81" s="63"/>
      <c r="Z81" s="63"/>
      <c r="AA81" s="64"/>
    </row>
    <row r="82" spans="1:27" s="42" customFormat="1" ht="16.5" thickTop="1" thickBot="1" x14ac:dyDescent="0.3">
      <c r="A82" s="111" t="s">
        <v>16</v>
      </c>
      <c r="B82" s="111" t="s">
        <v>13</v>
      </c>
      <c r="C82" s="112"/>
      <c r="D82" s="43"/>
      <c r="E82" s="190"/>
      <c r="F82" s="191"/>
      <c r="G82" s="192"/>
      <c r="H82" s="191">
        <f>SUM(H80:H81)</f>
        <v>0</v>
      </c>
      <c r="I82" s="113"/>
      <c r="J82" s="112"/>
      <c r="K82" s="112"/>
      <c r="L82" s="43"/>
      <c r="Q82" s="42">
        <f>SUM(Q80:Q81)</f>
        <v>0</v>
      </c>
      <c r="R82" s="42">
        <f>SUM(R80:R81)</f>
        <v>0</v>
      </c>
      <c r="S82" s="42">
        <f>SUM(S80:S81)</f>
        <v>0</v>
      </c>
      <c r="T82" s="46"/>
      <c r="U82" s="47"/>
      <c r="V82" s="48"/>
      <c r="W82" s="48"/>
      <c r="X82" s="48"/>
      <c r="Y82" s="48"/>
      <c r="Z82" s="48"/>
      <c r="AA82" s="49"/>
    </row>
    <row r="83" spans="1:27" x14ac:dyDescent="0.25">
      <c r="A83" s="98" t="s">
        <v>14</v>
      </c>
      <c r="B83" s="98" t="s">
        <v>15</v>
      </c>
      <c r="C83" s="97" t="s">
        <v>40</v>
      </c>
      <c r="D83" s="71" t="s">
        <v>39</v>
      </c>
      <c r="E83" s="181">
        <v>1</v>
      </c>
      <c r="F83" s="182">
        <v>833</v>
      </c>
      <c r="G83" s="187">
        <f>$B$97</f>
        <v>0.89180716872736354</v>
      </c>
      <c r="H83" s="193">
        <f>ROUND(F83*G83,1)</f>
        <v>742.9</v>
      </c>
      <c r="I83" s="99"/>
      <c r="J83" s="97"/>
      <c r="K83" s="97"/>
      <c r="L83" s="21"/>
      <c r="M83" s="20"/>
      <c r="N83" s="20"/>
      <c r="O83" s="20"/>
      <c r="P83" s="20"/>
      <c r="Q83" s="20">
        <f t="shared" ref="Q83:R89" si="25">L83+N83</f>
        <v>0</v>
      </c>
      <c r="R83" s="20">
        <f t="shared" si="25"/>
        <v>0</v>
      </c>
      <c r="S83" s="20">
        <f t="shared" ref="S83:S89" si="26">R83*G83</f>
        <v>0</v>
      </c>
      <c r="T83" s="50">
        <f t="shared" ref="T83:T89" si="27">R83/F83</f>
        <v>0</v>
      </c>
      <c r="U83" s="22">
        <f>tegevuskava!F83-SUM(V83:AA83)</f>
        <v>0</v>
      </c>
      <c r="V83" s="51"/>
      <c r="W83" s="51"/>
      <c r="X83" s="51"/>
      <c r="Y83" s="51"/>
      <c r="Z83" s="51">
        <v>833</v>
      </c>
      <c r="AA83" s="52"/>
    </row>
    <row r="84" spans="1:27" x14ac:dyDescent="0.25">
      <c r="A84" s="86" t="s">
        <v>14</v>
      </c>
      <c r="B84" s="86" t="s">
        <v>15</v>
      </c>
      <c r="C84" s="87" t="s">
        <v>19</v>
      </c>
      <c r="D84" s="119" t="s">
        <v>39</v>
      </c>
      <c r="E84" s="172">
        <v>0</v>
      </c>
      <c r="F84" s="173">
        <v>0</v>
      </c>
      <c r="G84" s="188">
        <f>$B$97</f>
        <v>0.89180716872736354</v>
      </c>
      <c r="H84" s="194">
        <f t="shared" ref="H84:H89" si="28">ROUND(F84*G84,1)</f>
        <v>0</v>
      </c>
      <c r="I84" s="88" t="s">
        <v>198</v>
      </c>
      <c r="J84" s="87"/>
      <c r="K84" s="87"/>
      <c r="L84" s="21"/>
      <c r="M84" s="20"/>
      <c r="N84" s="20"/>
      <c r="O84" s="20"/>
      <c r="P84" s="20"/>
      <c r="Q84" s="20">
        <f t="shared" si="25"/>
        <v>0</v>
      </c>
      <c r="R84" s="20">
        <f t="shared" si="25"/>
        <v>0</v>
      </c>
      <c r="S84" s="20">
        <f t="shared" si="26"/>
        <v>0</v>
      </c>
      <c r="T84" s="50" t="e">
        <f t="shared" si="27"/>
        <v>#DIV/0!</v>
      </c>
      <c r="U84" s="22">
        <f>tegevuskava!F84-SUM(V84:AA84)</f>
        <v>0</v>
      </c>
      <c r="V84" s="51"/>
      <c r="W84" s="51"/>
      <c r="X84" s="51"/>
      <c r="Y84" s="51"/>
      <c r="Z84" s="51"/>
      <c r="AA84" s="52"/>
    </row>
    <row r="85" spans="1:27" x14ac:dyDescent="0.25">
      <c r="A85" s="86" t="s">
        <v>14</v>
      </c>
      <c r="B85" s="86" t="s">
        <v>15</v>
      </c>
      <c r="C85" s="100" t="s">
        <v>20</v>
      </c>
      <c r="D85" s="119" t="s">
        <v>39</v>
      </c>
      <c r="E85" s="172">
        <v>0</v>
      </c>
      <c r="F85" s="173">
        <v>0</v>
      </c>
      <c r="G85" s="188">
        <f>$B$97</f>
        <v>0.89180716872736354</v>
      </c>
      <c r="H85" s="195">
        <f t="shared" si="28"/>
        <v>0</v>
      </c>
      <c r="I85" s="88" t="s">
        <v>199</v>
      </c>
      <c r="J85" s="87"/>
      <c r="K85" s="87"/>
      <c r="L85" s="21"/>
      <c r="M85" s="20"/>
      <c r="N85" s="20"/>
      <c r="O85" s="20"/>
      <c r="P85" s="20"/>
      <c r="Q85" s="20">
        <f t="shared" si="25"/>
        <v>0</v>
      </c>
      <c r="R85" s="20">
        <f t="shared" si="25"/>
        <v>0</v>
      </c>
      <c r="S85" s="20">
        <f t="shared" si="26"/>
        <v>0</v>
      </c>
      <c r="T85" s="23" t="e">
        <f t="shared" si="27"/>
        <v>#DIV/0!</v>
      </c>
      <c r="U85" s="22">
        <f>tegevuskava!F85-SUM(V85:AA85)</f>
        <v>0</v>
      </c>
      <c r="V85" s="51"/>
      <c r="W85" s="51"/>
      <c r="X85" s="51"/>
      <c r="Y85" s="51"/>
      <c r="Z85" s="51"/>
      <c r="AA85" s="52"/>
    </row>
    <row r="86" spans="1:27" ht="30" x14ac:dyDescent="0.25">
      <c r="A86" s="86" t="s">
        <v>14</v>
      </c>
      <c r="B86" s="86" t="s">
        <v>16</v>
      </c>
      <c r="C86" s="87" t="s">
        <v>59</v>
      </c>
      <c r="D86" s="119" t="s">
        <v>60</v>
      </c>
      <c r="E86" s="172">
        <v>0</v>
      </c>
      <c r="F86" s="173">
        <v>0</v>
      </c>
      <c r="G86" s="188">
        <f>$B$97</f>
        <v>0.89180716872736354</v>
      </c>
      <c r="H86" s="195">
        <f t="shared" si="28"/>
        <v>0</v>
      </c>
      <c r="I86" s="88" t="s">
        <v>199</v>
      </c>
      <c r="J86" s="87"/>
      <c r="K86" s="87"/>
      <c r="L86" s="21"/>
      <c r="M86" s="20"/>
      <c r="N86" s="20"/>
      <c r="O86" s="20"/>
      <c r="P86" s="20"/>
      <c r="Q86" s="20">
        <f t="shared" si="25"/>
        <v>0</v>
      </c>
      <c r="R86" s="20">
        <f t="shared" si="25"/>
        <v>0</v>
      </c>
      <c r="S86" s="20">
        <f t="shared" si="26"/>
        <v>0</v>
      </c>
      <c r="T86" s="23" t="e">
        <f t="shared" si="27"/>
        <v>#DIV/0!</v>
      </c>
      <c r="U86" s="22">
        <f>tegevuskava!F86-SUM(V86:AA86)</f>
        <v>0</v>
      </c>
      <c r="V86" s="51"/>
      <c r="W86" s="51"/>
      <c r="X86" s="51"/>
      <c r="Y86" s="51"/>
      <c r="Z86" s="51"/>
      <c r="AA86" s="52"/>
    </row>
    <row r="87" spans="1:27" ht="30" x14ac:dyDescent="0.25">
      <c r="A87" s="86" t="s">
        <v>14</v>
      </c>
      <c r="B87" s="86" t="s">
        <v>10</v>
      </c>
      <c r="C87" s="87" t="s">
        <v>55</v>
      </c>
      <c r="D87" s="119" t="s">
        <v>58</v>
      </c>
      <c r="E87" s="172">
        <v>0.5</v>
      </c>
      <c r="F87" s="173">
        <v>8</v>
      </c>
      <c r="G87" s="188">
        <f>$B$97</f>
        <v>0.89180716872736354</v>
      </c>
      <c r="H87" s="173">
        <f t="shared" si="28"/>
        <v>7.1</v>
      </c>
      <c r="I87" s="88" t="s">
        <v>159</v>
      </c>
      <c r="J87" s="87"/>
      <c r="K87" s="87"/>
      <c r="L87" s="20"/>
      <c r="M87" s="20"/>
      <c r="N87" s="20"/>
      <c r="O87" s="20"/>
      <c r="P87" s="20"/>
      <c r="Q87" s="20">
        <f t="shared" si="25"/>
        <v>0</v>
      </c>
      <c r="R87" s="20">
        <f t="shared" si="25"/>
        <v>0</v>
      </c>
      <c r="S87" s="20">
        <f t="shared" si="26"/>
        <v>0</v>
      </c>
      <c r="T87" s="30">
        <f t="shared" si="27"/>
        <v>0</v>
      </c>
      <c r="U87" s="53">
        <f>tegevuskava!F87-SUM(V87:AA87)</f>
        <v>0</v>
      </c>
      <c r="V87" s="31"/>
      <c r="W87" s="31"/>
      <c r="X87" s="31"/>
      <c r="Y87" s="31"/>
      <c r="Z87" s="31">
        <v>8</v>
      </c>
      <c r="AA87" s="32"/>
    </row>
    <row r="88" spans="1:27" ht="45" x14ac:dyDescent="0.25">
      <c r="A88" s="101" t="s">
        <v>14</v>
      </c>
      <c r="B88" s="101" t="s">
        <v>10</v>
      </c>
      <c r="C88" s="102" t="s">
        <v>56</v>
      </c>
      <c r="D88" s="66" t="s">
        <v>58</v>
      </c>
      <c r="E88" s="196">
        <v>0.5</v>
      </c>
      <c r="F88" s="197">
        <v>24</v>
      </c>
      <c r="G88" s="198">
        <v>1</v>
      </c>
      <c r="H88" s="197">
        <f t="shared" si="28"/>
        <v>24</v>
      </c>
      <c r="I88" s="104" t="s">
        <v>87</v>
      </c>
      <c r="J88" s="103"/>
      <c r="K88" s="103"/>
      <c r="L88" s="21"/>
      <c r="M88" s="20"/>
      <c r="N88" s="20"/>
      <c r="O88" s="20"/>
      <c r="P88" s="20"/>
      <c r="Q88" s="20">
        <f t="shared" si="25"/>
        <v>0</v>
      </c>
      <c r="R88" s="20">
        <f t="shared" si="25"/>
        <v>0</v>
      </c>
      <c r="S88" s="20">
        <f t="shared" si="26"/>
        <v>0</v>
      </c>
      <c r="T88" s="30">
        <f t="shared" si="27"/>
        <v>0</v>
      </c>
      <c r="U88" s="22">
        <f>tegevuskava!F88-SUM(V88:AA88)</f>
        <v>0</v>
      </c>
      <c r="V88" s="31"/>
      <c r="W88" s="31"/>
      <c r="X88" s="31"/>
      <c r="Y88" s="31"/>
      <c r="Z88" s="31">
        <v>24</v>
      </c>
      <c r="AA88" s="32"/>
    </row>
    <row r="89" spans="1:27" s="106" customFormat="1" ht="30.75" thickBot="1" x14ac:dyDescent="0.3">
      <c r="A89" s="93" t="s">
        <v>14</v>
      </c>
      <c r="B89" s="93" t="s">
        <v>10</v>
      </c>
      <c r="C89" s="95" t="s">
        <v>54</v>
      </c>
      <c r="D89" s="105" t="s">
        <v>58</v>
      </c>
      <c r="E89" s="175">
        <v>0.5</v>
      </c>
      <c r="F89" s="176">
        <v>40</v>
      </c>
      <c r="G89" s="189">
        <f>$B$97</f>
        <v>0.89180716872736354</v>
      </c>
      <c r="H89" s="176">
        <f t="shared" si="28"/>
        <v>35.700000000000003</v>
      </c>
      <c r="I89" s="96" t="s">
        <v>196</v>
      </c>
      <c r="J89" s="95"/>
      <c r="K89" s="95"/>
      <c r="L89" s="105"/>
      <c r="Q89" s="106">
        <f t="shared" si="25"/>
        <v>0</v>
      </c>
      <c r="R89" s="106">
        <f t="shared" si="25"/>
        <v>0</v>
      </c>
      <c r="S89" s="106">
        <f t="shared" si="26"/>
        <v>0</v>
      </c>
      <c r="T89" s="107">
        <f t="shared" si="27"/>
        <v>0</v>
      </c>
      <c r="U89" s="108">
        <f>tegevuskava!F89-SUM(V89:AA89)</f>
        <v>0</v>
      </c>
      <c r="V89" s="109"/>
      <c r="W89" s="109"/>
      <c r="X89" s="109"/>
      <c r="Y89" s="109"/>
      <c r="Z89" s="109">
        <v>40</v>
      </c>
      <c r="AA89" s="110"/>
    </row>
    <row r="90" spans="1:27" ht="16.5" thickTop="1" thickBot="1" x14ac:dyDescent="0.3">
      <c r="A90" s="75" t="s">
        <v>47</v>
      </c>
      <c r="B90" s="75" t="s">
        <v>13</v>
      </c>
      <c r="C90" s="42"/>
      <c r="D90" s="42"/>
      <c r="E90" s="184"/>
      <c r="F90" s="185">
        <f>SUM(F83:F89)</f>
        <v>905</v>
      </c>
      <c r="G90" s="186"/>
      <c r="H90" s="199">
        <f>SUM(H83:H89)</f>
        <v>809.7</v>
      </c>
      <c r="I90" s="44"/>
      <c r="J90" s="42"/>
      <c r="K90" s="45"/>
      <c r="L90" s="43"/>
      <c r="M90" s="42"/>
      <c r="N90" s="42"/>
      <c r="O90" s="42"/>
      <c r="P90" s="42"/>
      <c r="Q90" s="42">
        <f>SUM(Q83:Q86)</f>
        <v>0</v>
      </c>
      <c r="R90" s="42">
        <f>SUM(R83:R86)</f>
        <v>0</v>
      </c>
      <c r="S90" s="42">
        <f>SUM(S83:S86)</f>
        <v>0</v>
      </c>
      <c r="T90" s="46"/>
      <c r="U90" s="54"/>
      <c r="V90" s="54"/>
      <c r="W90" s="54"/>
      <c r="X90" s="54"/>
      <c r="Y90" s="54"/>
      <c r="Z90" s="54"/>
      <c r="AA90" s="55"/>
    </row>
    <row r="91" spans="1:27" s="56" customFormat="1" x14ac:dyDescent="0.25">
      <c r="A91" s="76"/>
      <c r="B91" s="76"/>
      <c r="C91" s="19"/>
      <c r="E91" s="200"/>
      <c r="F91" s="201"/>
      <c r="G91" s="201"/>
      <c r="H91" s="201"/>
      <c r="I91" s="33"/>
    </row>
    <row r="92" spans="1:27" s="56" customFormat="1" ht="15.75" thickBot="1" x14ac:dyDescent="0.3">
      <c r="A92" s="76"/>
      <c r="B92" s="76"/>
      <c r="C92" s="19"/>
      <c r="E92" s="200"/>
      <c r="F92" s="201"/>
      <c r="G92" s="201"/>
      <c r="H92" s="201"/>
      <c r="I92" s="33"/>
    </row>
    <row r="93" spans="1:27" ht="25.5" thickBot="1" x14ac:dyDescent="0.3">
      <c r="A93" s="214" t="s">
        <v>48</v>
      </c>
      <c r="B93" s="77">
        <f>B95/B94</f>
        <v>0.89210053859964089</v>
      </c>
    </row>
    <row r="94" spans="1:27" ht="48.75" x14ac:dyDescent="0.25">
      <c r="A94" s="73" t="s">
        <v>41</v>
      </c>
      <c r="B94" s="78">
        <f>SUM(F90+F82+F79+F64+F45+F26)</f>
        <v>8912</v>
      </c>
    </row>
    <row r="95" spans="1:27" ht="60.75" x14ac:dyDescent="0.25">
      <c r="A95" s="73" t="s">
        <v>42</v>
      </c>
      <c r="B95" s="78">
        <f>H90+H82+H79+H64+H45+H26</f>
        <v>7950.4</v>
      </c>
    </row>
    <row r="96" spans="1:27" ht="15.75" thickBot="1" x14ac:dyDescent="0.3"/>
    <row r="97" spans="1:2" ht="24.75" x14ac:dyDescent="0.25">
      <c r="A97" s="215" t="s">
        <v>49</v>
      </c>
      <c r="B97" s="79">
        <f>B99/B98</f>
        <v>0.89180716872736354</v>
      </c>
    </row>
    <row r="98" spans="1:2" ht="60.75" x14ac:dyDescent="0.25">
      <c r="A98" s="216" t="s">
        <v>43</v>
      </c>
      <c r="B98" s="80">
        <f>SUM(F82+F79+F64+F45+F26)</f>
        <v>8007</v>
      </c>
    </row>
    <row r="99" spans="1:2" ht="61.5" thickBot="1" x14ac:dyDescent="0.3">
      <c r="A99" s="217" t="s">
        <v>44</v>
      </c>
      <c r="B99" s="81">
        <f>SUM(H82+H79+H64+H45+H26)</f>
        <v>7140.7</v>
      </c>
    </row>
  </sheetData>
  <mergeCells count="6">
    <mergeCell ref="A1:D1"/>
    <mergeCell ref="W1:AA1"/>
    <mergeCell ref="L1:T1"/>
    <mergeCell ref="N2:O2"/>
    <mergeCell ref="L2:M2"/>
    <mergeCell ref="E2:I2"/>
  </mergeCells>
  <pageMargins left="0.11811023622047245" right="0.11811023622047245" top="0.35433070866141736" bottom="0.15748031496062992"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H21" sqref="H21"/>
    </sheetView>
  </sheetViews>
  <sheetFormatPr defaultRowHeight="15" x14ac:dyDescent="0.25"/>
  <cols>
    <col min="1" max="1" width="12.28515625" bestFit="1" customWidth="1"/>
  </cols>
  <sheetData>
    <row r="1" spans="1:8" ht="45.75" thickBot="1" x14ac:dyDescent="0.3">
      <c r="A1" s="5" t="s">
        <v>36</v>
      </c>
      <c r="B1" s="6" t="str">
        <f>tegevuskava!V3</f>
        <v>Ivi</v>
      </c>
      <c r="C1" s="6" t="str">
        <f>tegevuskava!W3</f>
        <v>Ene</v>
      </c>
      <c r="D1" s="6" t="str">
        <f>tegevuskava!X3</f>
        <v>Margit</v>
      </c>
      <c r="E1" s="6" t="str">
        <f>tegevuskava!Y3</f>
        <v>Kertu</v>
      </c>
      <c r="F1" s="6" t="str">
        <f>tegevuskava!Z3</f>
        <v>Ivika</v>
      </c>
      <c r="G1" s="7">
        <f>tegevuskava!AA3</f>
        <v>0</v>
      </c>
      <c r="H1" s="17" t="s">
        <v>51</v>
      </c>
    </row>
    <row r="2" spans="1:8" ht="14.25" x14ac:dyDescent="0.25">
      <c r="A2" s="1" t="s">
        <v>5</v>
      </c>
      <c r="B2" s="3">
        <f>(SUMIFS(tegevuskava!V$4:V$485,tegevuskava!$A$4:$A$485,$A$2))/tegevuskava!$V$1</f>
        <v>1</v>
      </c>
      <c r="C2" s="3">
        <f>(SUMIFS(tegevuskava!W$4:W$483,tegevuskava!$A$4:$A$483,$A$2))/tegevuskava!$V$1</f>
        <v>0.6</v>
      </c>
      <c r="D2" s="3">
        <f>(SUMIFS(tegevuskava!X$4:X$483,tegevuskava!$A$4:$A$483,$A$2))/tegevuskava!$V$1</f>
        <v>0</v>
      </c>
      <c r="E2" s="3">
        <f>(SUMIFS(tegevuskava!Y$4:Y$483,tegevuskava!$A$4:$A$483,$A$2))/tegevuskava!$V$1</f>
        <v>0</v>
      </c>
      <c r="F2" s="3">
        <f>(SUMIFS(tegevuskava!Z$4:Z$483,tegevuskava!$A$4:$A$483,$A$2))/tegevuskava!$V$1</f>
        <v>0</v>
      </c>
      <c r="G2" s="4">
        <f>(SUMIFS(tegevuskava!AA$4:AA$483,tegevuskava!$A$4:$A$483,$A$2))/tegevuskava!$V$1</f>
        <v>0</v>
      </c>
      <c r="H2" s="14">
        <f>SUM(B2:G2)</f>
        <v>1.6</v>
      </c>
    </row>
    <row r="3" spans="1:8" x14ac:dyDescent="0.25">
      <c r="A3" s="1" t="s">
        <v>11</v>
      </c>
      <c r="B3" s="3">
        <f>SUMIFS(tegevuskava!V$4:$V$483,tegevuskava!$A$4:$A$483,$A$3)/tegevuskava!$V$1</f>
        <v>0</v>
      </c>
      <c r="C3" s="3">
        <f>SUMIFS(tegevuskava!W$4:W$483,tegevuskava!$A$4:$A$483,$A$3)/tegevuskava!$V$1</f>
        <v>0</v>
      </c>
      <c r="D3" s="3">
        <f>SUMIFS(tegevuskava!X$4:X$483,tegevuskava!$A$4:$A$483,$A$3)/tegevuskava!$V$1</f>
        <v>1</v>
      </c>
      <c r="E3" s="3">
        <f>SUMIFS(tegevuskava!Y$4:Y$486,tegevuskava!$A$4:$A$486,$A$3)/tegevuskava!$V$1</f>
        <v>0</v>
      </c>
      <c r="F3" s="3">
        <f>SUMIFS(tegevuskava!Z$4:Z$486,tegevuskava!$A$4:$A$486,$A$3)/tegevuskava!$V$1</f>
        <v>0</v>
      </c>
      <c r="G3" s="4">
        <f>SUMIFS(tegevuskava!AA$4:AA$486,tegevuskava!$A$4:$A$486,$A$3)/tegevuskava!$V$1</f>
        <v>0</v>
      </c>
      <c r="H3" s="15">
        <f t="shared" ref="H3:H7" si="0">SUM(B3:G3)</f>
        <v>1</v>
      </c>
    </row>
    <row r="4" spans="1:8" ht="14.25" x14ac:dyDescent="0.25">
      <c r="A4" s="1" t="s">
        <v>12</v>
      </c>
      <c r="B4" s="3">
        <f>SUMIFS(tegevuskava!V$4:$V$486,tegevuskava!$A$4:$A$486,$A$4)/tegevuskava!$V$1</f>
        <v>0</v>
      </c>
      <c r="C4" s="3">
        <f>SUMIFS(tegevuskava!W$4:W$486,tegevuskava!$A$4:$A$486,$A$4)/tegevuskava!$V$1</f>
        <v>0</v>
      </c>
      <c r="D4" s="3">
        <f>SUMIFS(tegevuskava!X$4:X$486,tegevuskava!$A$4:$A$486,$A$4)/tegevuskava!$V$1</f>
        <v>0</v>
      </c>
      <c r="E4" s="3">
        <f>SUMIFS(tegevuskava!Y$4:Y$486,tegevuskava!$A$4:$A$486,$A$4)/tegevuskava!$V$1</f>
        <v>0.93370165745856348</v>
      </c>
      <c r="F4" s="3">
        <f>SUMIFS(tegevuskava!Z$4:Z$486,tegevuskava!$A$4:$A$486,$A$4)/tegevuskava!$V$1</f>
        <v>0</v>
      </c>
      <c r="G4" s="4">
        <f>SUMIFS(tegevuskava!AA$4:AA$486,tegevuskava!$A$4:$A$486,$A$4)/tegevuskava!$V$1</f>
        <v>0</v>
      </c>
      <c r="H4" s="15">
        <f t="shared" si="0"/>
        <v>0.93370165745856348</v>
      </c>
    </row>
    <row r="5" spans="1:8" ht="14.25" x14ac:dyDescent="0.25">
      <c r="A5" s="2" t="s">
        <v>32</v>
      </c>
      <c r="B5" s="3">
        <f>SUMIFS(tegevuskava!V$4:V$486,tegevuskava!$A$4:$A$486,$A$5)/tegevuskava!$V$1</f>
        <v>0</v>
      </c>
      <c r="C5" s="3">
        <f>SUMIFS(tegevuskava!W$4:W$486,tegevuskava!$A$4:$A$486,$A$5)/tegevuskava!$V$1</f>
        <v>0</v>
      </c>
      <c r="D5" s="3">
        <f>SUMIFS(tegevuskava!X$4:X$486,tegevuskava!$A$4:$A$486,$A$5)/tegevuskava!$V$1</f>
        <v>0</v>
      </c>
      <c r="E5" s="3">
        <f>SUMIFS(tegevuskava!Y$4:Y$486,tegevuskava!$A$4:$A$486,$A$5)/tegevuskava!$V$1</f>
        <v>0</v>
      </c>
      <c r="F5" s="3">
        <f>SUMIFS(tegevuskava!Z$4:Z$486,tegevuskava!$A$4:$A$486,$A$5)/tegevuskava!$V$1</f>
        <v>0.5</v>
      </c>
      <c r="G5" s="4">
        <f>SUMIFS(tegevuskava!AA$4:AA$486,tegevuskava!$A$4:$A$486,$A$5)/tegevuskava!$V$1</f>
        <v>0</v>
      </c>
      <c r="H5" s="15">
        <f t="shared" si="0"/>
        <v>0.5</v>
      </c>
    </row>
    <row r="6" spans="1:8" ht="14.25" x14ac:dyDescent="0.25">
      <c r="A6" s="1" t="s">
        <v>16</v>
      </c>
      <c r="B6" s="3">
        <f>SUMIFS(tegevuskava!V$4:V$486,tegevuskava!$A$4:$A$486,$A$6)/tegevuskava!$V$1</f>
        <v>0</v>
      </c>
      <c r="C6" s="3">
        <f>SUMIFS(tegevuskava!W$4:W$486,tegevuskava!$A$4:$A$486,$A$6)/tegevuskava!$V$1</f>
        <v>0</v>
      </c>
      <c r="D6" s="3">
        <f>SUMIFS(tegevuskava!X$4:X$486,tegevuskava!$A$4:$A$486,$A$6)/tegevuskava!$V$1</f>
        <v>0</v>
      </c>
      <c r="E6" s="3">
        <f>SUMIFS(tegevuskava!Y$4:Y$486,tegevuskava!$A$4:$A$486,$A$6)/tegevuskava!$V$1</f>
        <v>0</v>
      </c>
      <c r="F6" s="3">
        <f>SUMIFS(tegevuskava!Z$4:Z$486,tegevuskava!$A$4:$A$486,$A$6)/tegevuskava!$V$1</f>
        <v>0</v>
      </c>
      <c r="G6" s="4">
        <f>SUMIFS(tegevuskava!AA$4:AA$486,tegevuskava!$A$4:$A$486,$A$6)/tegevuskava!$V$1</f>
        <v>0</v>
      </c>
      <c r="H6" s="15">
        <f t="shared" si="0"/>
        <v>0</v>
      </c>
    </row>
    <row r="7" spans="1:8" thickBot="1" x14ac:dyDescent="0.3">
      <c r="A7" s="11" t="s">
        <v>14</v>
      </c>
      <c r="B7" s="12">
        <f>SUMIFS(tegevuskava!V$4:V$486,tegevuskava!$A$4:$A$486,$A$7)/tegevuskava!$V$1</f>
        <v>0</v>
      </c>
      <c r="C7" s="12">
        <f>SUMIFS(tegevuskava!W$4:W$486,tegevuskava!$A$4:$A$486,$A$7)/tegevuskava!$V$1</f>
        <v>0</v>
      </c>
      <c r="D7" s="12">
        <f>SUMIFS(tegevuskava!X$4:X$486,tegevuskava!$A$4:$A$486,$A$7)/tegevuskava!$V$1</f>
        <v>0</v>
      </c>
      <c r="E7" s="12">
        <f>SUMIFS(tegevuskava!Y$4:Y$486,tegevuskava!$A$4:$A$486,$A$7)/tegevuskava!$V$1</f>
        <v>0</v>
      </c>
      <c r="F7" s="12">
        <f>SUMIFS(tegevuskava!Z$4:Z$486,tegevuskava!$A$4:$A$486,$A$7)/tegevuskava!$V$1</f>
        <v>0.5</v>
      </c>
      <c r="G7" s="13">
        <f>SUMIFS(tegevuskava!AA$4:AA$486,tegevuskava!$A$4:$A$486,$A$7)/tegevuskava!$V$1</f>
        <v>0</v>
      </c>
      <c r="H7" s="16">
        <f t="shared" si="0"/>
        <v>0.5</v>
      </c>
    </row>
    <row r="8" spans="1:8" ht="16.5" thickTop="1" thickBot="1" x14ac:dyDescent="0.3">
      <c r="A8" s="8" t="s">
        <v>37</v>
      </c>
      <c r="B8" s="9">
        <f t="shared" ref="B8:G8" si="1">ROUND(SUM(B2:B7),1)</f>
        <v>1</v>
      </c>
      <c r="C8" s="9">
        <f t="shared" si="1"/>
        <v>0.6</v>
      </c>
      <c r="D8" s="9">
        <f t="shared" si="1"/>
        <v>1</v>
      </c>
      <c r="E8" s="9">
        <f t="shared" si="1"/>
        <v>0.9</v>
      </c>
      <c r="F8" s="9">
        <f t="shared" si="1"/>
        <v>1</v>
      </c>
      <c r="G8" s="10">
        <f t="shared" si="1"/>
        <v>0</v>
      </c>
    </row>
    <row r="10" spans="1:8" ht="14.25" x14ac:dyDescent="0.25">
      <c r="A10" s="1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5"/>
  <sheetViews>
    <sheetView workbookViewId="0">
      <selection activeCell="B10" sqref="B10"/>
    </sheetView>
  </sheetViews>
  <sheetFormatPr defaultRowHeight="15" x14ac:dyDescent="0.25"/>
  <cols>
    <col min="1" max="1" width="12.5703125" style="139" customWidth="1"/>
    <col min="2" max="2" width="23.28515625" style="124" customWidth="1"/>
    <col min="3" max="3" width="79.85546875" customWidth="1"/>
    <col min="4" max="4" width="11.5703125" customWidth="1"/>
  </cols>
  <sheetData>
    <row r="1" spans="1:4" ht="21.75" customHeight="1" x14ac:dyDescent="0.25">
      <c r="A1" s="247" t="s">
        <v>233</v>
      </c>
      <c r="B1" s="247"/>
      <c r="C1" s="247"/>
    </row>
    <row r="2" spans="1:4" x14ac:dyDescent="0.25">
      <c r="A2" s="147" t="s">
        <v>235</v>
      </c>
      <c r="B2" s="148" t="s">
        <v>236</v>
      </c>
      <c r="C2" s="148" t="s">
        <v>237</v>
      </c>
      <c r="D2" s="148" t="s">
        <v>239</v>
      </c>
    </row>
    <row r="3" spans="1:4" ht="45" customHeight="1" x14ac:dyDescent="0.25">
      <c r="A3" s="244" t="s">
        <v>229</v>
      </c>
      <c r="B3" s="142" t="s">
        <v>219</v>
      </c>
      <c r="C3" s="125" t="s">
        <v>127</v>
      </c>
      <c r="D3" s="233">
        <v>1185</v>
      </c>
    </row>
    <row r="4" spans="1:4" ht="47.25" customHeight="1" x14ac:dyDescent="0.25">
      <c r="A4" s="237"/>
      <c r="B4" s="142" t="s">
        <v>238</v>
      </c>
      <c r="C4" s="125" t="s">
        <v>128</v>
      </c>
      <c r="D4" s="233"/>
    </row>
    <row r="5" spans="1:4" ht="39" customHeight="1" x14ac:dyDescent="0.25">
      <c r="A5" s="238"/>
      <c r="B5" s="142" t="s">
        <v>220</v>
      </c>
      <c r="C5" s="125" t="s">
        <v>129</v>
      </c>
      <c r="D5" s="233"/>
    </row>
    <row r="6" spans="1:4" ht="35.25" customHeight="1" x14ac:dyDescent="0.25">
      <c r="A6" s="244" t="s">
        <v>230</v>
      </c>
      <c r="B6" s="142" t="s">
        <v>69</v>
      </c>
      <c r="C6" s="125" t="s">
        <v>130</v>
      </c>
      <c r="D6" s="233">
        <v>130</v>
      </c>
    </row>
    <row r="7" spans="1:4" ht="30" customHeight="1" x14ac:dyDescent="0.25">
      <c r="A7" s="237"/>
      <c r="B7" s="142" t="s">
        <v>244</v>
      </c>
      <c r="C7" s="125" t="s">
        <v>131</v>
      </c>
      <c r="D7" s="233"/>
    </row>
    <row r="8" spans="1:4" ht="33.75" customHeight="1" x14ac:dyDescent="0.25">
      <c r="A8" s="237"/>
      <c r="B8" s="142" t="s">
        <v>70</v>
      </c>
      <c r="C8" s="125" t="s">
        <v>133</v>
      </c>
      <c r="D8" s="233"/>
    </row>
    <row r="9" spans="1:4" ht="32.25" customHeight="1" x14ac:dyDescent="0.25">
      <c r="A9" s="238"/>
      <c r="B9" s="142" t="s">
        <v>76</v>
      </c>
      <c r="C9" s="125" t="s">
        <v>134</v>
      </c>
      <c r="D9" s="233"/>
    </row>
    <row r="10" spans="1:4" ht="58.5" customHeight="1" x14ac:dyDescent="0.25">
      <c r="A10" s="244" t="s">
        <v>231</v>
      </c>
      <c r="B10" s="142" t="s">
        <v>135</v>
      </c>
      <c r="C10" s="125" t="s">
        <v>136</v>
      </c>
      <c r="D10" s="233">
        <v>1866</v>
      </c>
    </row>
    <row r="11" spans="1:4" ht="51" customHeight="1" x14ac:dyDescent="0.25">
      <c r="A11" s="237"/>
      <c r="B11" s="142" t="s">
        <v>74</v>
      </c>
      <c r="C11" s="125" t="s">
        <v>137</v>
      </c>
      <c r="D11" s="233"/>
    </row>
    <row r="12" spans="1:4" ht="58.5" customHeight="1" x14ac:dyDescent="0.25">
      <c r="A12" s="237"/>
      <c r="B12" s="143" t="s">
        <v>78</v>
      </c>
      <c r="C12" s="125" t="s">
        <v>138</v>
      </c>
      <c r="D12" s="233"/>
    </row>
    <row r="13" spans="1:4" ht="60" customHeight="1" x14ac:dyDescent="0.25">
      <c r="A13" s="237"/>
      <c r="B13" s="142" t="s">
        <v>139</v>
      </c>
      <c r="C13" s="125" t="s">
        <v>141</v>
      </c>
      <c r="D13" s="233"/>
    </row>
    <row r="14" spans="1:4" ht="61.5" customHeight="1" x14ac:dyDescent="0.25">
      <c r="A14" s="237"/>
      <c r="B14" s="142" t="s">
        <v>72</v>
      </c>
      <c r="C14" s="125" t="s">
        <v>247</v>
      </c>
      <c r="D14" s="233"/>
    </row>
    <row r="15" spans="1:4" ht="42.75" customHeight="1" x14ac:dyDescent="0.25">
      <c r="A15" s="237"/>
      <c r="B15" s="142" t="s">
        <v>79</v>
      </c>
      <c r="C15" s="125" t="s">
        <v>147</v>
      </c>
      <c r="D15" s="233"/>
    </row>
    <row r="16" spans="1:4" ht="58.5" customHeight="1" x14ac:dyDescent="0.25">
      <c r="A16" s="237"/>
      <c r="B16" s="142" t="s">
        <v>245</v>
      </c>
      <c r="C16" s="125" t="s">
        <v>142</v>
      </c>
      <c r="D16" s="233"/>
    </row>
    <row r="17" spans="1:4" ht="51" customHeight="1" x14ac:dyDescent="0.25">
      <c r="A17" s="237"/>
      <c r="B17" s="142" t="s">
        <v>82</v>
      </c>
      <c r="C17" s="125" t="s">
        <v>149</v>
      </c>
      <c r="D17" s="233"/>
    </row>
    <row r="18" spans="1:4" ht="51" customHeight="1" x14ac:dyDescent="0.25">
      <c r="A18" s="238"/>
      <c r="B18" s="142" t="s">
        <v>83</v>
      </c>
      <c r="C18" s="125" t="s">
        <v>84</v>
      </c>
      <c r="D18" s="233"/>
    </row>
    <row r="19" spans="1:4" ht="33" customHeight="1" x14ac:dyDescent="0.25">
      <c r="A19" s="153" t="s">
        <v>232</v>
      </c>
      <c r="B19" s="226" t="s">
        <v>240</v>
      </c>
      <c r="C19" s="227"/>
      <c r="D19" s="150">
        <v>152</v>
      </c>
    </row>
    <row r="20" spans="1:4" ht="138" customHeight="1" thickBot="1" x14ac:dyDescent="0.3">
      <c r="A20" s="155"/>
      <c r="B20" s="156"/>
      <c r="C20" s="164" t="s">
        <v>13</v>
      </c>
      <c r="D20" s="157">
        <v>3333</v>
      </c>
    </row>
    <row r="21" spans="1:4" ht="23.25" customHeight="1" thickTop="1" x14ac:dyDescent="0.25">
      <c r="A21" s="245" t="s">
        <v>234</v>
      </c>
      <c r="B21" s="246"/>
      <c r="C21" s="246"/>
      <c r="D21" s="246"/>
    </row>
    <row r="22" spans="1:4" ht="19.5" customHeight="1" x14ac:dyDescent="0.25">
      <c r="A22" s="147" t="s">
        <v>235</v>
      </c>
      <c r="B22" s="148" t="s">
        <v>236</v>
      </c>
      <c r="C22" s="148" t="s">
        <v>237</v>
      </c>
      <c r="D22" s="148"/>
    </row>
    <row r="23" spans="1:4" ht="53.25" customHeight="1" x14ac:dyDescent="0.25">
      <c r="A23" s="237" t="s">
        <v>229</v>
      </c>
      <c r="B23" s="144" t="s">
        <v>201</v>
      </c>
      <c r="C23" s="126" t="s">
        <v>150</v>
      </c>
      <c r="D23" s="230">
        <v>737</v>
      </c>
    </row>
    <row r="24" spans="1:4" ht="41.25" customHeight="1" x14ac:dyDescent="0.25">
      <c r="A24" s="237"/>
      <c r="B24" s="142" t="s">
        <v>246</v>
      </c>
      <c r="C24" s="127" t="s">
        <v>216</v>
      </c>
      <c r="D24" s="230"/>
    </row>
    <row r="25" spans="1:4" ht="48" customHeight="1" x14ac:dyDescent="0.25">
      <c r="A25" s="237"/>
      <c r="B25" s="142" t="s">
        <v>63</v>
      </c>
      <c r="C25" s="128" t="s">
        <v>90</v>
      </c>
      <c r="D25" s="230"/>
    </row>
    <row r="26" spans="1:4" ht="60.75" customHeight="1" x14ac:dyDescent="0.25">
      <c r="A26" s="238"/>
      <c r="B26" s="142" t="s">
        <v>241</v>
      </c>
      <c r="C26" s="127" t="s">
        <v>89</v>
      </c>
      <c r="D26" s="231"/>
    </row>
    <row r="27" spans="1:4" ht="51" customHeight="1" x14ac:dyDescent="0.25">
      <c r="A27" s="244" t="s">
        <v>230</v>
      </c>
      <c r="B27" s="142" t="s">
        <v>91</v>
      </c>
      <c r="C27" s="129" t="s">
        <v>151</v>
      </c>
      <c r="D27" s="239">
        <v>308</v>
      </c>
    </row>
    <row r="28" spans="1:4" ht="51" customHeight="1" x14ac:dyDescent="0.25">
      <c r="A28" s="237"/>
      <c r="B28" s="142" t="s">
        <v>92</v>
      </c>
      <c r="C28" s="125" t="s">
        <v>153</v>
      </c>
      <c r="D28" s="230"/>
    </row>
    <row r="29" spans="1:4" ht="65.25" customHeight="1" x14ac:dyDescent="0.25">
      <c r="A29" s="237"/>
      <c r="B29" s="142" t="s">
        <v>93</v>
      </c>
      <c r="C29" s="130" t="s">
        <v>155</v>
      </c>
      <c r="D29" s="230"/>
    </row>
    <row r="30" spans="1:4" ht="35.25" customHeight="1" x14ac:dyDescent="0.25">
      <c r="A30" s="237"/>
      <c r="B30" s="142" t="s">
        <v>94</v>
      </c>
      <c r="C30" s="129" t="s">
        <v>156</v>
      </c>
      <c r="D30" s="230"/>
    </row>
    <row r="31" spans="1:4" ht="61.5" customHeight="1" x14ac:dyDescent="0.25">
      <c r="A31" s="238"/>
      <c r="B31" s="142" t="s">
        <v>108</v>
      </c>
      <c r="C31" s="129" t="s">
        <v>157</v>
      </c>
      <c r="D31" s="231"/>
    </row>
    <row r="32" spans="1:4" ht="49.5" customHeight="1" x14ac:dyDescent="0.25">
      <c r="A32" s="244" t="s">
        <v>231</v>
      </c>
      <c r="B32" s="142" t="s">
        <v>88</v>
      </c>
      <c r="C32" s="119" t="s">
        <v>158</v>
      </c>
      <c r="D32" s="150">
        <v>513</v>
      </c>
    </row>
    <row r="33" spans="1:4" ht="45" customHeight="1" x14ac:dyDescent="0.25">
      <c r="A33" s="237"/>
      <c r="B33" s="142" t="s">
        <v>106</v>
      </c>
      <c r="C33" s="125" t="s">
        <v>115</v>
      </c>
      <c r="D33" s="239">
        <v>196</v>
      </c>
    </row>
    <row r="34" spans="1:4" ht="45" customHeight="1" x14ac:dyDescent="0.25">
      <c r="A34" s="237"/>
      <c r="B34" s="142" t="s">
        <v>107</v>
      </c>
      <c r="C34" s="119" t="s">
        <v>114</v>
      </c>
      <c r="D34" s="230"/>
    </row>
    <row r="35" spans="1:4" ht="36.75" customHeight="1" x14ac:dyDescent="0.25">
      <c r="A35" s="237"/>
      <c r="B35" s="142" t="s">
        <v>109</v>
      </c>
      <c r="C35" s="119" t="s">
        <v>217</v>
      </c>
      <c r="D35" s="230"/>
    </row>
    <row r="36" spans="1:4" ht="32.25" customHeight="1" x14ac:dyDescent="0.25">
      <c r="A36" s="237"/>
      <c r="B36" s="142" t="s">
        <v>161</v>
      </c>
      <c r="C36" s="119" t="s">
        <v>111</v>
      </c>
      <c r="D36" s="230"/>
    </row>
    <row r="37" spans="1:4" ht="65.25" customHeight="1" x14ac:dyDescent="0.25">
      <c r="A37" s="238"/>
      <c r="B37" s="142" t="s">
        <v>112</v>
      </c>
      <c r="C37" s="119" t="s">
        <v>163</v>
      </c>
      <c r="D37" s="230"/>
    </row>
    <row r="38" spans="1:4" ht="33.75" customHeight="1" x14ac:dyDescent="0.25">
      <c r="A38" s="151" t="s">
        <v>232</v>
      </c>
      <c r="B38" s="242" t="s">
        <v>240</v>
      </c>
      <c r="C38" s="243"/>
      <c r="D38" s="230"/>
    </row>
    <row r="39" spans="1:4" ht="39.75" customHeight="1" thickBot="1" x14ac:dyDescent="0.3">
      <c r="A39" s="158"/>
      <c r="B39" s="159"/>
      <c r="C39" s="166" t="s">
        <v>13</v>
      </c>
      <c r="D39" s="165">
        <v>1754</v>
      </c>
    </row>
    <row r="40" spans="1:4" ht="28.5" customHeight="1" thickTop="1" x14ac:dyDescent="0.25">
      <c r="A40" s="240" t="s">
        <v>242</v>
      </c>
      <c r="B40" s="241"/>
      <c r="C40" s="241"/>
      <c r="D40" s="241"/>
    </row>
    <row r="41" spans="1:4" ht="17.25" customHeight="1" x14ac:dyDescent="0.25">
      <c r="A41" s="147" t="s">
        <v>235</v>
      </c>
      <c r="B41" s="148" t="s">
        <v>236</v>
      </c>
      <c r="C41" s="148" t="s">
        <v>237</v>
      </c>
      <c r="D41" s="149" t="s">
        <v>239</v>
      </c>
    </row>
    <row r="42" spans="1:4" ht="59.25" customHeight="1" x14ac:dyDescent="0.25">
      <c r="A42" s="228" t="s">
        <v>248</v>
      </c>
      <c r="B42" s="145" t="s">
        <v>116</v>
      </c>
      <c r="C42" s="131" t="s">
        <v>205</v>
      </c>
      <c r="D42" s="230">
        <v>1082</v>
      </c>
    </row>
    <row r="43" spans="1:4" ht="86.25" customHeight="1" x14ac:dyDescent="0.25">
      <c r="A43" s="228"/>
      <c r="B43" s="146" t="s">
        <v>253</v>
      </c>
      <c r="C43" s="132" t="s">
        <v>166</v>
      </c>
      <c r="D43" s="230"/>
    </row>
    <row r="44" spans="1:4" ht="51" customHeight="1" x14ac:dyDescent="0.25">
      <c r="A44" s="228"/>
      <c r="B44" s="146" t="s">
        <v>226</v>
      </c>
      <c r="C44" s="132" t="s">
        <v>227</v>
      </c>
      <c r="D44" s="230"/>
    </row>
    <row r="45" spans="1:4" ht="75" customHeight="1" x14ac:dyDescent="0.25">
      <c r="A45" s="228"/>
      <c r="B45" s="146" t="s">
        <v>121</v>
      </c>
      <c r="C45" s="129" t="s">
        <v>208</v>
      </c>
      <c r="D45" s="230"/>
    </row>
    <row r="46" spans="1:4" ht="51" customHeight="1" x14ac:dyDescent="0.25">
      <c r="A46" s="228"/>
      <c r="B46" s="146" t="s">
        <v>170</v>
      </c>
      <c r="C46" s="129" t="s">
        <v>215</v>
      </c>
      <c r="D46" s="230"/>
    </row>
    <row r="47" spans="1:4" ht="54" customHeight="1" x14ac:dyDescent="0.25">
      <c r="A47" s="228"/>
      <c r="B47" s="146" t="s">
        <v>171</v>
      </c>
      <c r="C47" s="133" t="s">
        <v>172</v>
      </c>
      <c r="D47" s="230"/>
    </row>
    <row r="48" spans="1:4" ht="90" customHeight="1" x14ac:dyDescent="0.25">
      <c r="A48" s="229"/>
      <c r="B48" s="146" t="s">
        <v>252</v>
      </c>
      <c r="C48" s="134" t="s">
        <v>212</v>
      </c>
      <c r="D48" s="231"/>
    </row>
    <row r="49" spans="1:4" ht="45.75" customHeight="1" x14ac:dyDescent="0.25">
      <c r="A49" s="232" t="s">
        <v>249</v>
      </c>
      <c r="B49" s="146" t="s">
        <v>118</v>
      </c>
      <c r="C49" s="135" t="s">
        <v>167</v>
      </c>
      <c r="D49" s="233">
        <v>204</v>
      </c>
    </row>
    <row r="50" spans="1:4" ht="77.25" customHeight="1" x14ac:dyDescent="0.25">
      <c r="A50" s="228"/>
      <c r="B50" s="146" t="s">
        <v>119</v>
      </c>
      <c r="C50" s="136" t="s">
        <v>168</v>
      </c>
      <c r="D50" s="233"/>
    </row>
    <row r="51" spans="1:4" ht="81" customHeight="1" x14ac:dyDescent="0.25">
      <c r="A51" s="229"/>
      <c r="B51" s="146" t="s">
        <v>122</v>
      </c>
      <c r="C51" s="129" t="s">
        <v>210</v>
      </c>
      <c r="D51" s="233"/>
    </row>
    <row r="52" spans="1:4" ht="66" customHeight="1" x14ac:dyDescent="0.25">
      <c r="A52" s="232" t="s">
        <v>250</v>
      </c>
      <c r="B52" s="146" t="s">
        <v>120</v>
      </c>
      <c r="C52" s="129" t="s">
        <v>169</v>
      </c>
      <c r="D52" s="233">
        <v>56</v>
      </c>
    </row>
    <row r="53" spans="1:4" ht="51" customHeight="1" x14ac:dyDescent="0.25">
      <c r="A53" s="229"/>
      <c r="B53" s="146" t="s">
        <v>224</v>
      </c>
      <c r="C53" s="132" t="s">
        <v>225</v>
      </c>
      <c r="D53" s="233"/>
    </row>
    <row r="54" spans="1:4" ht="92.25" customHeight="1" x14ac:dyDescent="0.25">
      <c r="A54" s="232" t="s">
        <v>251</v>
      </c>
      <c r="B54" s="146" t="s">
        <v>123</v>
      </c>
      <c r="C54" s="134" t="s">
        <v>213</v>
      </c>
      <c r="D54" s="233">
        <v>260</v>
      </c>
    </row>
    <row r="55" spans="1:4" ht="51" customHeight="1" x14ac:dyDescent="0.25">
      <c r="A55" s="228"/>
      <c r="B55" s="146" t="s">
        <v>124</v>
      </c>
      <c r="C55" s="134" t="s">
        <v>176</v>
      </c>
      <c r="D55" s="233"/>
    </row>
    <row r="56" spans="1:4" ht="51" customHeight="1" x14ac:dyDescent="0.25">
      <c r="A56" s="228"/>
      <c r="B56" s="146" t="s">
        <v>125</v>
      </c>
      <c r="C56" s="134" t="s">
        <v>178</v>
      </c>
      <c r="D56" s="233"/>
    </row>
    <row r="57" spans="1:4" ht="51" customHeight="1" x14ac:dyDescent="0.25">
      <c r="A57" s="229"/>
      <c r="B57" s="146" t="s">
        <v>175</v>
      </c>
      <c r="C57" s="134" t="s">
        <v>179</v>
      </c>
      <c r="D57" s="233"/>
    </row>
    <row r="58" spans="1:4" ht="38.25" customHeight="1" x14ac:dyDescent="0.25">
      <c r="A58" s="154" t="s">
        <v>232</v>
      </c>
      <c r="B58" s="226" t="s">
        <v>240</v>
      </c>
      <c r="C58" s="227"/>
      <c r="D58" s="152">
        <v>152</v>
      </c>
    </row>
    <row r="59" spans="1:4" ht="26.25" customHeight="1" thickBot="1" x14ac:dyDescent="0.3">
      <c r="A59" s="140"/>
      <c r="B59" s="159"/>
      <c r="C59" s="160" t="s">
        <v>13</v>
      </c>
      <c r="D59" s="157">
        <f>SUM(D42:D58)</f>
        <v>1754</v>
      </c>
    </row>
    <row r="60" spans="1:4" ht="25.5" customHeight="1" thickTop="1" x14ac:dyDescent="0.25">
      <c r="A60" s="234" t="s">
        <v>243</v>
      </c>
      <c r="B60" s="235"/>
      <c r="C60" s="235"/>
      <c r="D60" s="236"/>
    </row>
    <row r="61" spans="1:4" ht="23.25" customHeight="1" x14ac:dyDescent="0.25">
      <c r="A61" s="147" t="s">
        <v>235</v>
      </c>
      <c r="B61" s="148" t="s">
        <v>236</v>
      </c>
      <c r="C61" s="148" t="s">
        <v>237</v>
      </c>
      <c r="D61" s="149" t="s">
        <v>239</v>
      </c>
    </row>
    <row r="62" spans="1:4" ht="51" customHeight="1" x14ac:dyDescent="0.25">
      <c r="A62" s="237" t="s">
        <v>231</v>
      </c>
      <c r="B62" s="144" t="s">
        <v>68</v>
      </c>
      <c r="C62" s="137" t="s">
        <v>181</v>
      </c>
      <c r="D62" s="239">
        <v>758</v>
      </c>
    </row>
    <row r="63" spans="1:4" ht="51" customHeight="1" x14ac:dyDescent="0.25">
      <c r="A63" s="237"/>
      <c r="B63" s="142" t="s">
        <v>98</v>
      </c>
      <c r="C63" s="125" t="s">
        <v>180</v>
      </c>
      <c r="D63" s="230"/>
    </row>
    <row r="64" spans="1:4" ht="51" customHeight="1" x14ac:dyDescent="0.25">
      <c r="A64" s="237"/>
      <c r="B64" s="142" t="s">
        <v>104</v>
      </c>
      <c r="C64" s="125" t="s">
        <v>183</v>
      </c>
      <c r="D64" s="230"/>
    </row>
    <row r="65" spans="1:4" ht="65.25" customHeight="1" x14ac:dyDescent="0.25">
      <c r="A65" s="237"/>
      <c r="B65" s="142" t="s">
        <v>99</v>
      </c>
      <c r="C65" s="125" t="s">
        <v>186</v>
      </c>
      <c r="D65" s="230"/>
    </row>
    <row r="66" spans="1:4" ht="56.25" customHeight="1" x14ac:dyDescent="0.25">
      <c r="A66" s="237"/>
      <c r="B66" s="142" t="s">
        <v>100</v>
      </c>
      <c r="C66" s="125" t="s">
        <v>187</v>
      </c>
      <c r="D66" s="230"/>
    </row>
    <row r="67" spans="1:4" ht="64.5" customHeight="1" x14ac:dyDescent="0.25">
      <c r="A67" s="237"/>
      <c r="B67" s="142" t="s">
        <v>101</v>
      </c>
      <c r="C67" s="125" t="s">
        <v>190</v>
      </c>
      <c r="D67" s="230"/>
    </row>
    <row r="68" spans="1:4" ht="51" customHeight="1" x14ac:dyDescent="0.25">
      <c r="A68" s="237"/>
      <c r="B68" s="142" t="s">
        <v>191</v>
      </c>
      <c r="C68" s="125" t="s">
        <v>192</v>
      </c>
      <c r="D68" s="230"/>
    </row>
    <row r="69" spans="1:4" ht="75" customHeight="1" x14ac:dyDescent="0.25">
      <c r="A69" s="237"/>
      <c r="B69" s="142" t="s">
        <v>96</v>
      </c>
      <c r="C69" s="125" t="s">
        <v>190</v>
      </c>
      <c r="D69" s="230"/>
    </row>
    <row r="70" spans="1:4" ht="60" x14ac:dyDescent="0.25">
      <c r="A70" s="237"/>
      <c r="B70" s="142" t="s">
        <v>102</v>
      </c>
      <c r="C70" s="125" t="s">
        <v>190</v>
      </c>
      <c r="D70" s="230"/>
    </row>
    <row r="71" spans="1:4" ht="45" customHeight="1" x14ac:dyDescent="0.25">
      <c r="A71" s="237"/>
      <c r="B71" s="142" t="s">
        <v>105</v>
      </c>
      <c r="C71" s="125" t="s">
        <v>194</v>
      </c>
      <c r="D71" s="230"/>
    </row>
    <row r="72" spans="1:4" ht="45" x14ac:dyDescent="0.25">
      <c r="A72" s="238"/>
      <c r="B72" s="142" t="s">
        <v>103</v>
      </c>
      <c r="C72" s="125" t="s">
        <v>195</v>
      </c>
      <c r="D72" s="231"/>
    </row>
    <row r="73" spans="1:4" ht="30" customHeight="1" x14ac:dyDescent="0.25">
      <c r="A73" s="153" t="s">
        <v>232</v>
      </c>
      <c r="B73" s="226" t="s">
        <v>240</v>
      </c>
      <c r="C73" s="227"/>
      <c r="D73" s="138">
        <v>72</v>
      </c>
    </row>
    <row r="74" spans="1:4" ht="15.75" thickBot="1" x14ac:dyDescent="0.3">
      <c r="A74" s="141"/>
      <c r="B74" s="161"/>
      <c r="C74" s="162" t="s">
        <v>13</v>
      </c>
      <c r="D74" s="163">
        <f>SUM(D62:D73)</f>
        <v>830</v>
      </c>
    </row>
    <row r="75" spans="1:4" ht="15.75" thickTop="1" x14ac:dyDescent="0.25"/>
  </sheetData>
  <mergeCells count="30">
    <mergeCell ref="A1:C1"/>
    <mergeCell ref="A10:A18"/>
    <mergeCell ref="A3:A5"/>
    <mergeCell ref="D3:D5"/>
    <mergeCell ref="D6:D9"/>
    <mergeCell ref="A40:D40"/>
    <mergeCell ref="B38:C38"/>
    <mergeCell ref="D33:D38"/>
    <mergeCell ref="D10:D18"/>
    <mergeCell ref="A6:A9"/>
    <mergeCell ref="A23:A26"/>
    <mergeCell ref="A27:A31"/>
    <mergeCell ref="B19:C19"/>
    <mergeCell ref="A21:D21"/>
    <mergeCell ref="D23:D26"/>
    <mergeCell ref="D27:D31"/>
    <mergeCell ref="A32:A37"/>
    <mergeCell ref="B73:C73"/>
    <mergeCell ref="A42:A48"/>
    <mergeCell ref="D42:D48"/>
    <mergeCell ref="A49:A51"/>
    <mergeCell ref="A52:A53"/>
    <mergeCell ref="A54:A57"/>
    <mergeCell ref="D49:D51"/>
    <mergeCell ref="D52:D53"/>
    <mergeCell ref="D54:D57"/>
    <mergeCell ref="B58:C58"/>
    <mergeCell ref="A60:D60"/>
    <mergeCell ref="A62:A72"/>
    <mergeCell ref="D62:D72"/>
  </mergeCell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3</vt:i4>
      </vt:variant>
      <vt:variant>
        <vt:lpstr>Nimega vahemikud</vt:lpstr>
      </vt:variant>
      <vt:variant>
        <vt:i4>2</vt:i4>
      </vt:variant>
    </vt:vector>
  </HeadingPairs>
  <TitlesOfParts>
    <vt:vector size="5" baseType="lpstr">
      <vt:lpstr>tegevuskava</vt:lpstr>
      <vt:lpstr>koond</vt:lpstr>
      <vt:lpstr>Leht1</vt:lpstr>
      <vt:lpstr>Leht1!Prindiala</vt:lpstr>
      <vt:lpstr>tegevuskava!Prindiala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KaidoS</dc:creator>
  <cp:lastModifiedBy>Kasutaja</cp:lastModifiedBy>
  <cp:lastPrinted>2012-11-22T11:17:36Z</cp:lastPrinted>
  <dcterms:created xsi:type="dcterms:W3CDTF">2012-02-03T13:17:40Z</dcterms:created>
  <dcterms:modified xsi:type="dcterms:W3CDTF">2014-11-27T08:53:58Z</dcterms:modified>
</cp:coreProperties>
</file>